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 Tax Sale\"/>
    </mc:Choice>
  </mc:AlternateContent>
  <xr:revisionPtr revIDLastSave="0" documentId="13_ncr:1_{C8490C1A-030F-4BBD-9AF1-D6B2E071DE42}" xr6:coauthVersionLast="47" xr6:coauthVersionMax="47" xr10:uidLastSave="{00000000-0000-0000-0000-000000000000}"/>
  <bookViews>
    <workbookView xWindow="28680" yWindow="-15" windowWidth="29040" windowHeight="16440" xr2:uid="{00000000-000D-0000-FFFF-FFFF00000000}"/>
  </bookViews>
  <sheets>
    <sheet name="Clay County MO Sold properties 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6" i="1" l="1"/>
  <c r="G200" i="1"/>
  <c r="G194" i="1"/>
  <c r="G188" i="1"/>
  <c r="G182" i="1"/>
  <c r="G176" i="1"/>
  <c r="G170" i="1"/>
  <c r="G164" i="1"/>
  <c r="G158" i="1"/>
  <c r="G152" i="1"/>
  <c r="G146" i="1"/>
  <c r="H146" i="1" s="1"/>
  <c r="G140" i="1"/>
  <c r="G134" i="1"/>
  <c r="G128" i="1"/>
  <c r="H128" i="1" s="1"/>
  <c r="G122" i="1"/>
  <c r="G116" i="1"/>
  <c r="H116" i="1" s="1"/>
  <c r="G110" i="1"/>
  <c r="G104" i="1"/>
  <c r="G98" i="1"/>
  <c r="H98" i="1" s="1"/>
  <c r="G92" i="1"/>
  <c r="H92" i="1" s="1"/>
  <c r="G86" i="1"/>
  <c r="G80" i="1"/>
  <c r="H80" i="1" s="1"/>
  <c r="G74" i="1"/>
  <c r="G68" i="1"/>
  <c r="H68" i="1" s="1"/>
  <c r="G62" i="1"/>
  <c r="G56" i="1"/>
  <c r="H56" i="1" s="1"/>
  <c r="G50" i="1"/>
  <c r="H50" i="1" s="1"/>
  <c r="G44" i="1"/>
  <c r="H44" i="1" s="1"/>
  <c r="G38" i="1"/>
  <c r="G32" i="1"/>
  <c r="G26" i="1"/>
  <c r="H26" i="1" s="1"/>
  <c r="G20" i="1"/>
  <c r="H20" i="1" s="1"/>
  <c r="G14" i="1"/>
  <c r="H14" i="1" s="1"/>
  <c r="G8" i="1"/>
  <c r="H8" i="1" s="1"/>
  <c r="G2" i="1"/>
  <c r="K213" i="1"/>
  <c r="J213" i="1"/>
  <c r="L213" i="1"/>
  <c r="H206" i="1"/>
  <c r="H200" i="1"/>
  <c r="H194" i="1"/>
  <c r="H188" i="1"/>
  <c r="H182" i="1"/>
  <c r="H176" i="1"/>
  <c r="H170" i="1"/>
  <c r="H164" i="1"/>
  <c r="H158" i="1"/>
  <c r="H152" i="1"/>
  <c r="H140" i="1"/>
  <c r="H134" i="1"/>
  <c r="H122" i="1"/>
  <c r="H110" i="1"/>
  <c r="H104" i="1"/>
  <c r="H86" i="1"/>
  <c r="H74" i="1"/>
  <c r="H62" i="1"/>
  <c r="H38" i="1"/>
  <c r="H32" i="1"/>
  <c r="H2" i="1"/>
  <c r="H213" i="1" l="1"/>
  <c r="N213" i="1"/>
  <c r="G213" i="1"/>
</calcChain>
</file>

<file path=xl/sharedStrings.xml><?xml version="1.0" encoding="utf-8"?>
<sst xmlns="http://schemas.openxmlformats.org/spreadsheetml/2006/main" count="387" uniqueCount="298">
  <si>
    <t>BEG 30'W &amp; 104.92'N OF SE COR NW1/4, W795.08, N476.58, E795.08, S476.58 TO POB</t>
  </si>
  <si>
    <t>H. Bradley Robertson</t>
  </si>
  <si>
    <t>845 N. Kansas Ave.</t>
  </si>
  <si>
    <t>bradrx1@att.net</t>
  </si>
  <si>
    <t>BEG NL SEC &amp; WL RR, SW457.7, W530, N390, E720 TO POB</t>
  </si>
  <si>
    <t>1220 NW 73rd Ter</t>
  </si>
  <si>
    <t>mealvu@gmail.com</t>
  </si>
  <si>
    <t>KING'S SUBURBAN ESTATES LTS 69-106 LT 99</t>
  </si>
  <si>
    <t>Bedrock Capital 2023 LLC</t>
  </si>
  <si>
    <t>2 Augusta Downs Dr</t>
  </si>
  <si>
    <t>dan@newedgeconstruction.com</t>
  </si>
  <si>
    <t>PERSIMMON GROVE ADDITION LTS 7-9 BLK 1</t>
  </si>
  <si>
    <t>Steven Fairley</t>
  </si>
  <si>
    <t>7704 NW 76th Way</t>
  </si>
  <si>
    <t>look4rite77@gmail.com</t>
  </si>
  <si>
    <t>HIGHLAND ACRES LT 22 BLK 10</t>
  </si>
  <si>
    <t>sukhwinder singh</t>
  </si>
  <si>
    <t>kcquick3@yahoo.com</t>
  </si>
  <si>
    <t>PINEWOOD W5.92' LT 13, ALL LT 14 &amp; E.9' LT 15</t>
  </si>
  <si>
    <t>NORTHERN ADDITION W6' LT 2 &amp; ALL LTS 3 &amp; 4 BLK24 BEG SW COR LT 4, E106, N96, W106, S96 TO POB</t>
  </si>
  <si>
    <t>Brian Schwartz</t>
  </si>
  <si>
    <t>31275 W 158th St</t>
  </si>
  <si>
    <t>brian_schwartz@earthlink.net</t>
  </si>
  <si>
    <t>FOREST PARK ADDITION LT 20 BLK 3</t>
  </si>
  <si>
    <t>Adilson Ribeiro</t>
  </si>
  <si>
    <t>SOUTHERN ADDITION LT 29 BLK 5</t>
  </si>
  <si>
    <t>Katelynn Bogue</t>
  </si>
  <si>
    <t>137 Richmond St</t>
  </si>
  <si>
    <t>kbl58.k8@gmail.com</t>
  </si>
  <si>
    <t>MOSBY ORIGINAL TOWN LTS 7, 8 &amp; 9 BLK 6</t>
  </si>
  <si>
    <t>Jason Stooksbury</t>
  </si>
  <si>
    <t>1299 Lake Maurer Rd</t>
  </si>
  <si>
    <t>jls64024@aol.com</t>
  </si>
  <si>
    <t>MOSBY ORIGINAL TOWN LTS 12-16 BLK 7</t>
  </si>
  <si>
    <t>Joshua  Phipps</t>
  </si>
  <si>
    <t>4010 NE Vivion road</t>
  </si>
  <si>
    <t>joshuaphipps956@yahoo.com</t>
  </si>
  <si>
    <t>N PT SW1/4 BEG NW COR SW1/4, E2575, S1320, S1320, W1260, N175, W400, S175, W850, N1320 TO POB</t>
  </si>
  <si>
    <t>SHERRYDALE ESTATES PLAT 2 LT 11 BLK 3</t>
  </si>
  <si>
    <t>4101 NE 62ND TERRACE</t>
  </si>
  <si>
    <t>saydin571@gmail.com</t>
  </si>
  <si>
    <t>CLAYTON 4TH PLAT LT 6 BLK 11</t>
  </si>
  <si>
    <t>JAMESTOWN 1ST PLAT LT 10 BLK 2</t>
  </si>
  <si>
    <t>WALNUT CREEK LT 5</t>
  </si>
  <si>
    <t>Aiello &amp; Associates, LLC</t>
  </si>
  <si>
    <t>5231 NE Antioch Rd, Suite 160</t>
  </si>
  <si>
    <t>aielloassociatesllc@gmail.com</t>
  </si>
  <si>
    <t>EAST OAKWOOD LT 26</t>
  </si>
  <si>
    <t>BEG 1108'E OF NE COR N BRIGHTON AVE &amp; NE BARRY RD, E165, N300, W165, S300 TO POB</t>
  </si>
  <si>
    <t>Kimberly  Reikofski</t>
  </si>
  <si>
    <t>1208 Westboro road</t>
  </si>
  <si>
    <t>Reikofskib@gmail.com</t>
  </si>
  <si>
    <t>MAPLE PARK ADDITION LTS 23 &amp; 24 BLK 17</t>
  </si>
  <si>
    <t>MEADOWBROOK LT 64</t>
  </si>
  <si>
    <t>BEG SL SEC &amp; EL BURLINGTON NORTHERN RR, E TO WL UNION PACIFIC/MIDWESTERN RR PROP RR ROW, NE ALNG ROW TO EL W1/2 SE1/4, N3100, SE TO EL BURLINGTON NORTHERN RR, SLY ALNG EL RR ROW TO POB</t>
  </si>
  <si>
    <t>anthonymarsalla26@yahoo.com</t>
  </si>
  <si>
    <t>BEG 2350'S OF NW COR NE1/4, S210, E280, N210, W280 TO POB</t>
  </si>
  <si>
    <t>BEG 187'SWLY OF NW COR MAIN &amp; WOOD STS, NWLY120, SWLY82, SELY120, NELY82 TO POB</t>
  </si>
  <si>
    <t>Brandon.perks@ymail.com</t>
  </si>
  <si>
    <t>BROOKWOOD HEIGHTS N80' LT 36</t>
  </si>
  <si>
    <t>EVANS HILLS LT 9</t>
  </si>
  <si>
    <t>WINNWOOD GARDENS LT 41 EXC ROW</t>
  </si>
  <si>
    <t>Brandee Buschmann</t>
  </si>
  <si>
    <t>Branduo13@gmail.com</t>
  </si>
  <si>
    <t>BEG 206.18'W OF NE COR N CLEVELAND AVE &amp; NE 43RD TERR, WLY ALNG NL ROW 300, NE192.65, SE188.61, S147.04 TO POB</t>
  </si>
  <si>
    <t>William  Burton</t>
  </si>
  <si>
    <t>burtonw20@yahoo.com</t>
  </si>
  <si>
    <t>WINNWOOD BEACH S4' LT 8 &amp; ALL LTS 9 &amp; 10 BLK 16</t>
  </si>
  <si>
    <t>COOMBER TERRACE S1/2 LT 3 &amp; ALL LT 4 BLK 2</t>
  </si>
  <si>
    <t>angel Briseno jimenez</t>
  </si>
  <si>
    <t>8113 NE San Rafael Dr</t>
  </si>
  <si>
    <t>angel_briseno@live.com</t>
  </si>
  <si>
    <t>SQUIER HEIGHTS LTS 1-111 MID 70' OF W180' LT 53</t>
  </si>
  <si>
    <t>seniorservrepair11@gmail.com</t>
  </si>
  <si>
    <t>BIRMINGHAM LTS 6 &amp; 7 BLK 10</t>
  </si>
  <si>
    <t>MAPLE PARK ADDITION LTS 33 &amp; 34 BLK 18</t>
  </si>
  <si>
    <t>Abdoul Aziz Diallo</t>
  </si>
  <si>
    <t>97 NE 97th St.</t>
  </si>
  <si>
    <t>samakalasobe@gmail.com</t>
  </si>
  <si>
    <t>MAPLE PARK ADDITION LTS 29 &amp; 30 BLK 18</t>
  </si>
  <si>
    <t>COMMISSIONER'S PLAT OF SCHROEDER ESTATE PT LTS 2 &amp; 3 BEG 115.08'S OF NW COR LT 2, E250, S100, W256, N100 TO POB</t>
  </si>
  <si>
    <t>Joseph Rae</t>
  </si>
  <si>
    <t>4102 N Charlotte Ct</t>
  </si>
  <si>
    <t>joseph.rae.7082@outlook.com</t>
  </si>
  <si>
    <t>AVONDALE AMENDED PLAT BLKS 1-11 LTS 11, 12 &amp; 13 BLK 10</t>
  </si>
  <si>
    <t>The LTL Trust</t>
  </si>
  <si>
    <t>5225 NW 82nd Terrace</t>
  </si>
  <si>
    <t>adrienne@seed.legal</t>
  </si>
  <si>
    <t>07504000200502</t>
  </si>
  <si>
    <t>08902000400101</t>
  </si>
  <si>
    <t>08913000201700</t>
  </si>
  <si>
    <t>08919000200500</t>
  </si>
  <si>
    <t>09618000902700</t>
  </si>
  <si>
    <t>12208000800400</t>
  </si>
  <si>
    <t>12311000400700</t>
  </si>
  <si>
    <t>12311003600800</t>
  </si>
  <si>
    <t>12315000600700</t>
  </si>
  <si>
    <t>12411000200500</t>
  </si>
  <si>
    <t>12412000700400</t>
  </si>
  <si>
    <t>12801000200400</t>
  </si>
  <si>
    <t>13309000602800</t>
  </si>
  <si>
    <t>13519000701900</t>
  </si>
  <si>
    <t>13611001101000</t>
  </si>
  <si>
    <t>13909000100700</t>
  </si>
  <si>
    <t>13911001001300</t>
  </si>
  <si>
    <t>14116000100900</t>
  </si>
  <si>
    <t>14813002301000</t>
  </si>
  <si>
    <t>14814000706900</t>
  </si>
  <si>
    <t>14902000101700</t>
  </si>
  <si>
    <t>15801000100200</t>
  </si>
  <si>
    <t>16120000304400</t>
  </si>
  <si>
    <t>17308000301400</t>
  </si>
  <si>
    <t>17313000804300</t>
  </si>
  <si>
    <t>18108000802500</t>
  </si>
  <si>
    <t>18110000102800</t>
  </si>
  <si>
    <t>18110000602100</t>
  </si>
  <si>
    <t>18114000201700</t>
  </si>
  <si>
    <t>18114000700400</t>
  </si>
  <si>
    <t>18311000300300</t>
  </si>
  <si>
    <t>14813001301100</t>
  </si>
  <si>
    <t>14813001301300</t>
  </si>
  <si>
    <t>17314000103000</t>
  </si>
  <si>
    <t>18117001701300</t>
  </si>
  <si>
    <t>Mehmet A Vural</t>
  </si>
  <si>
    <t>Selahattin Aydin</t>
  </si>
  <si>
    <t>Richard S Gordon</t>
  </si>
  <si>
    <t>Anthony Marsalla</t>
  </si>
  <si>
    <t>Perks Property Management LLC</t>
  </si>
  <si>
    <t>1317-23</t>
  </si>
  <si>
    <t>MCCLURE JAMES B TRUST</t>
  </si>
  <si>
    <t>PO BOX 456</t>
  </si>
  <si>
    <t>KEARNEY, MO 64060-0456</t>
  </si>
  <si>
    <t>Kansas City, MO 64120</t>
  </si>
  <si>
    <t>1411-23</t>
  </si>
  <si>
    <t>SAWYER RAY L</t>
  </si>
  <si>
    <t>15915 N US HIGHWAY 69</t>
  </si>
  <si>
    <t>EXCELSIOR SPRINGS, MO 64024-8452</t>
  </si>
  <si>
    <t>Kansas City, MO 64118</t>
  </si>
  <si>
    <t>1013-23</t>
  </si>
  <si>
    <t>2012 JOY ST</t>
  </si>
  <si>
    <t>EXCELSIOR SPRINGS, MO 64024-9767</t>
  </si>
  <si>
    <t>Saint Peters, MO 63376</t>
  </si>
  <si>
    <t>1015-23</t>
  </si>
  <si>
    <t>RICKART SHANE ADAMS TIFANIE</t>
  </si>
  <si>
    <t>321 PERSIMMON DR</t>
  </si>
  <si>
    <t>EXCELSIOR SPRINGS, MO 64024-1329</t>
  </si>
  <si>
    <t>Kansas City, MO 64152</t>
  </si>
  <si>
    <t>BROADWAY GINA</t>
  </si>
  <si>
    <t>LEWIS JAMES LEE</t>
  </si>
  <si>
    <t>612 NE 112TH TER</t>
  </si>
  <si>
    <t>KANSAS CITY, MO 64155-1244</t>
  </si>
  <si>
    <t>Kansas City, MO 64119</t>
  </si>
  <si>
    <t>PO Box 25255</t>
  </si>
  <si>
    <t>Sukhwinder Singh</t>
  </si>
  <si>
    <t>1127-23</t>
  </si>
  <si>
    <t>1022-23</t>
  </si>
  <si>
    <t>TALBOTT JASON EDWARD</t>
  </si>
  <si>
    <t>1715 KARLTON WAY</t>
  </si>
  <si>
    <t>EXCELSIOR SPRINGS, MO 64024-1605</t>
  </si>
  <si>
    <t>1035-23</t>
  </si>
  <si>
    <t>SCHMIDT ROGER A JR &amp; JENNIFER</t>
  </si>
  <si>
    <t>PO BOX 856</t>
  </si>
  <si>
    <t>KEARNEY, MO 64060-0856</t>
  </si>
  <si>
    <t>Excelsior Springs, MO 64024</t>
  </si>
  <si>
    <t>2000-23</t>
  </si>
  <si>
    <t>HILTY EVERETT J JR</t>
  </si>
  <si>
    <t>2781 LA GRANGE CIR</t>
  </si>
  <si>
    <t>BOULDER, CO 80305</t>
  </si>
  <si>
    <t>1053-23</t>
  </si>
  <si>
    <t>SMITH-REESE DENISE K &amp; JACK D REESE</t>
  </si>
  <si>
    <t>101 RICHMOND ST</t>
  </si>
  <si>
    <t>EXCELSIOR SPRINGS, MO 64024</t>
  </si>
  <si>
    <t>1377-23</t>
  </si>
  <si>
    <t>TEER MERLE J</t>
  </si>
  <si>
    <t>1301 JILL LN</t>
  </si>
  <si>
    <t>EXCELSIOR SPRINGS, MO 64024-9788</t>
  </si>
  <si>
    <t>1380-23</t>
  </si>
  <si>
    <t>GARTNER GERALD V SR &amp; MARTHA</t>
  </si>
  <si>
    <t>16553 SILVEY RD</t>
  </si>
  <si>
    <t>LAWSON, MO 64062-8994</t>
  </si>
  <si>
    <t>1422-23</t>
  </si>
  <si>
    <t>BERKSTRESSER SHARON J TRUST</t>
  </si>
  <si>
    <t>3660 SAGELY LN</t>
  </si>
  <si>
    <t>SPRINGDALE, AR 72764-1384</t>
  </si>
  <si>
    <t>1143-23</t>
  </si>
  <si>
    <t>ROBERTSON ROBERT G &amp; TERESA M</t>
  </si>
  <si>
    <t>ROBERTSON, JOHN P &amp; BECKY L</t>
  </si>
  <si>
    <t>8932 N MCGEE ST</t>
  </si>
  <si>
    <t>KANSAS CITY, MO 64155</t>
  </si>
  <si>
    <t>GLADSTONE, MO 64119</t>
  </si>
  <si>
    <t>1153-23</t>
  </si>
  <si>
    <t>LASKER LISA KATHLEEN ETAL</t>
  </si>
  <si>
    <t>1400 NW 66TH TER</t>
  </si>
  <si>
    <t>KANSAS CITY, MO 64118-2918</t>
  </si>
  <si>
    <t>1067-23</t>
  </si>
  <si>
    <t>JOHNSON ANTHONY K &amp; CARMEN M</t>
  </si>
  <si>
    <t>1209 NE 73RD ST</t>
  </si>
  <si>
    <t>GLADSTONE, MO 64118</t>
  </si>
  <si>
    <t>1085-23</t>
  </si>
  <si>
    <t xml:space="preserve">WILLIAMS KENNETH R </t>
  </si>
  <si>
    <t>206 NW 59TH PL</t>
  </si>
  <si>
    <t>1086-23</t>
  </si>
  <si>
    <t>MATEO HOMES LLC</t>
  </si>
  <si>
    <t>C/O CAROL COOK</t>
  </si>
  <si>
    <t>13730 SW 122ND ST</t>
  </si>
  <si>
    <t>MIAMI, FL 33186-6051</t>
  </si>
  <si>
    <t>1178-23</t>
  </si>
  <si>
    <t>TOWNSEND D GREGORY</t>
  </si>
  <si>
    <t>5220 NE BARRY RD</t>
  </si>
  <si>
    <t>KANSAS CITY, MO 64156</t>
  </si>
  <si>
    <t>Liberty, MO 64068</t>
  </si>
  <si>
    <t>1226-23</t>
  </si>
  <si>
    <t>MOORE DONALD J</t>
  </si>
  <si>
    <t>6000 NE 52ND ST</t>
  </si>
  <si>
    <t>KANSAS CITY, MO 64119-3201</t>
  </si>
  <si>
    <t>1229-23</t>
  </si>
  <si>
    <t>LOVING JAMES R &amp; CHERYL L</t>
  </si>
  <si>
    <t>5410 N RANDOLPH RD</t>
  </si>
  <si>
    <t>KANSAS CITY, MO 64119-3360</t>
  </si>
  <si>
    <t>1343-23</t>
  </si>
  <si>
    <t>BROADACRES I LLC</t>
  </si>
  <si>
    <t>C/O BLAISE HAZELWOOD</t>
  </si>
  <si>
    <t>4329 E KEIM DR</t>
  </si>
  <si>
    <t>PARADISE VALLEY, AZ 85253-3965</t>
  </si>
  <si>
    <t>1369-23</t>
  </si>
  <si>
    <t>CROWLEY SHERRY LEE ETAL</t>
  </si>
  <si>
    <t>2000 E OLD STATE ROUTE 210</t>
  </si>
  <si>
    <t>LIBERTY, MO 64068-8307</t>
  </si>
  <si>
    <t>3740 N Park Ave</t>
  </si>
  <si>
    <t>Kansas City, MO 64116</t>
  </si>
  <si>
    <t>1371-23</t>
  </si>
  <si>
    <t>ROBERTS KARNETTE</t>
  </si>
  <si>
    <t>PO BOX 296</t>
  </si>
  <si>
    <t>MISSOURI CITY, MO 64072-0296</t>
  </si>
  <si>
    <t>22400 NE 112th  st</t>
  </si>
  <si>
    <t>1256-23</t>
  </si>
  <si>
    <t xml:space="preserve">NOSAL DIANNE J </t>
  </si>
  <si>
    <t>4619 NE KELSEY RD</t>
  </si>
  <si>
    <t>KANSAS CITY, MO 64116-2023</t>
  </si>
  <si>
    <t>3013-23</t>
  </si>
  <si>
    <t>WINFREY ANDREW &amp; BROOKE</t>
  </si>
  <si>
    <t>30301 E WINDMILL RIDGE LN</t>
  </si>
  <si>
    <t>LEES SUMMIT, MO 64089-7177</t>
  </si>
  <si>
    <t>1280-23</t>
  </si>
  <si>
    <t>END OF THE ROAD LLC</t>
  </si>
  <si>
    <t>4420 N DRURY AVE</t>
  </si>
  <si>
    <t>KANSAS CITY, MO 64117-2046</t>
  </si>
  <si>
    <t>3835 N Cleveland Ave</t>
  </si>
  <si>
    <t>Kansas City, MO 64117</t>
  </si>
  <si>
    <t>1286-23</t>
  </si>
  <si>
    <t>31298 HIGHWAY PP</t>
  </si>
  <si>
    <t>CONCORDIA, MO 64020-6348</t>
  </si>
  <si>
    <t>4305 Charlotte</t>
  </si>
  <si>
    <t>Kansas City, MO 64110</t>
  </si>
  <si>
    <t>1289-23</t>
  </si>
  <si>
    <t>4144 N MERSINGTON AVE</t>
  </si>
  <si>
    <t>KANSAS CITY, MO 64117-1735</t>
  </si>
  <si>
    <t>1300-23</t>
  </si>
  <si>
    <t>MESH DOMINICK &amp; ASHLEY</t>
  </si>
  <si>
    <t>1224 RICHFIELD RD</t>
  </si>
  <si>
    <t>LIBERTY, MO 64068-9494</t>
  </si>
  <si>
    <t>Angel Briseno Jimenez</t>
  </si>
  <si>
    <t>1301-23</t>
  </si>
  <si>
    <t>3741 N BALES AVE</t>
  </si>
  <si>
    <t>KANSAS CITY, MO 64117-2227</t>
  </si>
  <si>
    <t>24 South Miriam St APT 5</t>
  </si>
  <si>
    <t>1002-23</t>
  </si>
  <si>
    <t>CROWLEY THEODORE F JR &amp; SHERRY</t>
  </si>
  <si>
    <t>2000 E 210 HWY</t>
  </si>
  <si>
    <t>LIBERTY, MO 64068</t>
  </si>
  <si>
    <t>4020-23</t>
  </si>
  <si>
    <t xml:space="preserve">DAVIDSON JOSEPH K </t>
  </si>
  <si>
    <t>DAVIDSON, LUTHER W</t>
  </si>
  <si>
    <t>4226 NE ANTIOCH RD</t>
  </si>
  <si>
    <t>KANSAS CITY, MO 64117</t>
  </si>
  <si>
    <t>Kansas City, MO 64155</t>
  </si>
  <si>
    <t>4021-23</t>
  </si>
  <si>
    <t>2013-23</t>
  </si>
  <si>
    <t>OSEGUERA PETER JR</t>
  </si>
  <si>
    <t>901 SAN BERNARDO AVE</t>
  </si>
  <si>
    <t>LAREDO, TX 78040-4460</t>
  </si>
  <si>
    <t>4002-23</t>
  </si>
  <si>
    <t>TURNER LLOYD KEVIN</t>
  </si>
  <si>
    <t>PO BOX 12354</t>
  </si>
  <si>
    <t>KANSAS CITY, MO 64116-0354</t>
  </si>
  <si>
    <t>Kansas City, MO 64151</t>
  </si>
  <si>
    <t>Sale#</t>
  </si>
  <si>
    <t>Parcel#/Legal Description</t>
  </si>
  <si>
    <t>Homeowner</t>
  </si>
  <si>
    <t>Buyer</t>
  </si>
  <si>
    <t>Taxes</t>
  </si>
  <si>
    <t>Surplus</t>
  </si>
  <si>
    <t>Mailing (MAR)</t>
  </si>
  <si>
    <t>COS</t>
  </si>
  <si>
    <t>Specials</t>
  </si>
  <si>
    <t>Total</t>
  </si>
  <si>
    <t>JEANIE PETERSON ETAL</t>
  </si>
  <si>
    <t xml:space="preserve">MYERS MATTHEW WILLIAM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</si>
</sst>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33" borderId="0" xfId="0" applyFill="1" applyAlignment="1">
      <alignment horizontal="left"/>
    </xf>
    <xf numFmtId="0" fontId="0" fillId="34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40" fontId="0" fillId="0" borderId="0" xfId="0" applyNumberFormat="1" applyFill="1" applyAlignment="1">
      <alignment horizontal="left"/>
    </xf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40" fontId="0" fillId="34" borderId="0" xfId="0" applyNumberForma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3"/>
  <sheetViews>
    <sheetView tabSelected="1" zoomScaleNormal="100" workbookViewId="0">
      <pane xSplit="1" ySplit="1" topLeftCell="B194" activePane="bottomRight" state="frozen"/>
      <selection pane="topRight" activeCell="B1" sqref="B1"/>
      <selection pane="bottomLeft" activeCell="A2" sqref="A2"/>
      <selection pane="bottomRight" activeCell="G213" sqref="G213:H213"/>
    </sheetView>
  </sheetViews>
  <sheetFormatPr defaultRowHeight="15" x14ac:dyDescent="0.25"/>
  <cols>
    <col min="1" max="1" width="9.140625" style="2"/>
    <col min="2" max="2" width="53" style="2" customWidth="1"/>
    <col min="3" max="3" width="35.42578125" style="2" bestFit="1" customWidth="1"/>
    <col min="4" max="4" width="3.7109375" style="2" customWidth="1"/>
    <col min="5" max="5" width="30.42578125" style="2" bestFit="1" customWidth="1"/>
    <col min="6" max="6" width="9" style="2" customWidth="1"/>
    <col min="7" max="7" width="12.28515625" style="2" bestFit="1" customWidth="1"/>
    <col min="8" max="8" width="13.42578125" style="2" bestFit="1" customWidth="1"/>
    <col min="9" max="9" width="5.5703125" style="2" customWidth="1"/>
    <col min="10" max="10" width="16.5703125" style="2" customWidth="1"/>
    <col min="11" max="11" width="8.7109375" style="2" customWidth="1"/>
    <col min="12" max="12" width="10.7109375" style="2" customWidth="1"/>
    <col min="13" max="13" width="10.28515625" style="2" customWidth="1"/>
    <col min="14" max="14" width="13.5703125" style="2" bestFit="1" customWidth="1"/>
    <col min="15" max="16384" width="9.140625" style="2"/>
  </cols>
  <sheetData>
    <row r="1" spans="1:14" s="8" customFormat="1" x14ac:dyDescent="0.25">
      <c r="A1" s="8" t="s">
        <v>286</v>
      </c>
      <c r="B1" s="8" t="s">
        <v>287</v>
      </c>
      <c r="C1" s="8" t="s">
        <v>288</v>
      </c>
      <c r="E1" s="8" t="s">
        <v>289</v>
      </c>
      <c r="G1" s="8" t="s">
        <v>290</v>
      </c>
      <c r="H1" s="8" t="s">
        <v>291</v>
      </c>
      <c r="J1" s="8" t="s">
        <v>292</v>
      </c>
      <c r="K1" s="8" t="s">
        <v>293</v>
      </c>
      <c r="L1" s="8" t="s">
        <v>294</v>
      </c>
      <c r="N1" s="8" t="s">
        <v>295</v>
      </c>
    </row>
    <row r="2" spans="1:14" x14ac:dyDescent="0.25">
      <c r="A2" s="2" t="s">
        <v>266</v>
      </c>
      <c r="B2" s="6" t="s">
        <v>118</v>
      </c>
      <c r="C2" s="2" t="s">
        <v>267</v>
      </c>
      <c r="E2" s="2" t="s">
        <v>1</v>
      </c>
      <c r="G2" s="7">
        <f>54+396.33</f>
        <v>450.33</v>
      </c>
      <c r="H2" s="11">
        <f>N2-G2-J2-K2-L2</f>
        <v>5.6843418860808015E-14</v>
      </c>
      <c r="I2" s="7"/>
      <c r="J2" s="7">
        <v>380</v>
      </c>
      <c r="K2" s="7">
        <v>20</v>
      </c>
      <c r="L2" s="7"/>
      <c r="M2" s="7"/>
      <c r="N2" s="7">
        <v>850.33</v>
      </c>
    </row>
    <row r="3" spans="1:14" x14ac:dyDescent="0.25">
      <c r="B3" s="2" t="s">
        <v>74</v>
      </c>
      <c r="C3" s="2" t="s">
        <v>268</v>
      </c>
      <c r="E3" s="2" t="s">
        <v>2</v>
      </c>
      <c r="G3" s="7"/>
      <c r="H3" s="7"/>
      <c r="I3" s="7"/>
      <c r="J3" s="7"/>
      <c r="K3" s="7"/>
      <c r="L3" s="7"/>
      <c r="M3" s="7"/>
      <c r="N3" s="7"/>
    </row>
    <row r="4" spans="1:14" x14ac:dyDescent="0.25">
      <c r="B4" s="6"/>
      <c r="C4" s="2" t="s">
        <v>269</v>
      </c>
      <c r="E4" s="2" t="s">
        <v>132</v>
      </c>
      <c r="G4" s="7"/>
      <c r="H4" s="7"/>
      <c r="I4" s="7"/>
      <c r="J4" s="7"/>
      <c r="K4" s="7"/>
      <c r="L4" s="7"/>
      <c r="M4" s="7"/>
      <c r="N4" s="7"/>
    </row>
    <row r="5" spans="1:14" x14ac:dyDescent="0.25">
      <c r="B5" s="6"/>
      <c r="E5" s="2" t="s">
        <v>3</v>
      </c>
      <c r="G5" s="7"/>
      <c r="H5" s="7"/>
      <c r="I5" s="7"/>
      <c r="J5" s="7"/>
      <c r="K5" s="7"/>
      <c r="L5" s="7"/>
      <c r="M5" s="7"/>
      <c r="N5" s="7"/>
    </row>
    <row r="6" spans="1:14" x14ac:dyDescent="0.25">
      <c r="B6" s="6"/>
      <c r="G6" s="7"/>
      <c r="H6" s="7"/>
      <c r="I6" s="7"/>
      <c r="J6" s="7"/>
      <c r="K6" s="7"/>
      <c r="L6" s="7"/>
      <c r="M6" s="7"/>
      <c r="N6" s="7"/>
    </row>
    <row r="7" spans="1:14" x14ac:dyDescent="0.25">
      <c r="B7" s="6"/>
      <c r="G7" s="7"/>
      <c r="H7" s="7"/>
      <c r="I7" s="7"/>
      <c r="J7" s="7"/>
      <c r="K7" s="7"/>
      <c r="L7" s="7"/>
      <c r="M7" s="7"/>
      <c r="N7" s="7"/>
    </row>
    <row r="8" spans="1:14" x14ac:dyDescent="0.25">
      <c r="A8" s="2" t="s">
        <v>138</v>
      </c>
      <c r="B8" s="6" t="s">
        <v>90</v>
      </c>
      <c r="C8" s="2" t="s">
        <v>147</v>
      </c>
      <c r="E8" s="2" t="s">
        <v>8</v>
      </c>
      <c r="G8" s="7">
        <f>54+6915.13</f>
        <v>6969.13</v>
      </c>
      <c r="H8" s="11">
        <f>N8-G8-J8-K8-L8</f>
        <v>73330.87</v>
      </c>
      <c r="I8" s="7"/>
      <c r="J8" s="7">
        <v>380</v>
      </c>
      <c r="K8" s="7">
        <v>20</v>
      </c>
      <c r="L8" s="7"/>
      <c r="M8" s="7"/>
      <c r="N8" s="7">
        <v>80700</v>
      </c>
    </row>
    <row r="9" spans="1:14" x14ac:dyDescent="0.25">
      <c r="B9" s="2" t="s">
        <v>7</v>
      </c>
      <c r="C9" s="2" t="s">
        <v>139</v>
      </c>
      <c r="E9" s="2" t="s">
        <v>9</v>
      </c>
      <c r="G9" s="7"/>
      <c r="H9" s="7"/>
      <c r="I9" s="7"/>
      <c r="J9" s="7"/>
      <c r="K9" s="7"/>
      <c r="L9" s="7"/>
      <c r="M9" s="7"/>
      <c r="N9" s="7"/>
    </row>
    <row r="10" spans="1:14" x14ac:dyDescent="0.25">
      <c r="B10" s="6"/>
      <c r="C10" s="2" t="s">
        <v>140</v>
      </c>
      <c r="E10" s="2" t="s">
        <v>141</v>
      </c>
      <c r="G10" s="7"/>
      <c r="H10" s="7"/>
      <c r="I10" s="7"/>
      <c r="J10" s="7"/>
      <c r="K10" s="7"/>
      <c r="L10" s="7"/>
      <c r="M10" s="7"/>
      <c r="N10" s="7"/>
    </row>
    <row r="11" spans="1:14" x14ac:dyDescent="0.25">
      <c r="B11" s="6"/>
      <c r="E11" s="2" t="s">
        <v>10</v>
      </c>
      <c r="G11" s="7"/>
      <c r="H11" s="7"/>
      <c r="I11" s="7"/>
      <c r="J11" s="7"/>
      <c r="K11" s="7"/>
      <c r="L11" s="7"/>
      <c r="M11" s="7"/>
      <c r="N11" s="7"/>
    </row>
    <row r="12" spans="1:14" x14ac:dyDescent="0.25">
      <c r="B12" s="6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B13" s="6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2" t="s">
        <v>142</v>
      </c>
      <c r="B14" s="6" t="s">
        <v>91</v>
      </c>
      <c r="C14" s="2" t="s">
        <v>143</v>
      </c>
      <c r="E14" s="2" t="s">
        <v>12</v>
      </c>
      <c r="G14" s="7">
        <f>54+3968.89</f>
        <v>4022.89</v>
      </c>
      <c r="H14" s="11">
        <f>N14-G14-J14-K14-L14</f>
        <v>2492.1100000000006</v>
      </c>
      <c r="I14" s="7"/>
      <c r="J14" s="7">
        <v>380</v>
      </c>
      <c r="K14" s="7">
        <v>20</v>
      </c>
      <c r="L14" s="7">
        <v>1615</v>
      </c>
      <c r="M14" s="7"/>
      <c r="N14" s="7">
        <v>8530</v>
      </c>
    </row>
    <row r="15" spans="1:14" x14ac:dyDescent="0.25">
      <c r="B15" s="2" t="s">
        <v>11</v>
      </c>
      <c r="C15" s="2" t="s">
        <v>144</v>
      </c>
      <c r="E15" s="2" t="s">
        <v>13</v>
      </c>
      <c r="G15" s="7"/>
      <c r="H15" s="7"/>
      <c r="I15" s="7"/>
      <c r="J15" s="7"/>
      <c r="K15" s="7"/>
      <c r="L15" s="7"/>
      <c r="M15" s="7"/>
      <c r="N15" s="7"/>
    </row>
    <row r="16" spans="1:14" x14ac:dyDescent="0.25">
      <c r="B16" s="6"/>
      <c r="C16" s="2" t="s">
        <v>145</v>
      </c>
      <c r="E16" s="2" t="s">
        <v>146</v>
      </c>
      <c r="G16" s="7"/>
      <c r="H16" s="7"/>
      <c r="I16" s="7"/>
      <c r="J16" s="7"/>
      <c r="K16" s="7"/>
      <c r="L16" s="7"/>
      <c r="M16" s="7"/>
      <c r="N16" s="7"/>
    </row>
    <row r="17" spans="1:14" x14ac:dyDescent="0.25">
      <c r="B17" s="6"/>
      <c r="E17" s="2" t="s">
        <v>14</v>
      </c>
      <c r="G17" s="7"/>
      <c r="H17" s="7"/>
      <c r="I17" s="7"/>
      <c r="J17" s="7"/>
      <c r="K17" s="7"/>
      <c r="L17" s="7"/>
      <c r="M17" s="7"/>
      <c r="N17" s="7"/>
    </row>
    <row r="18" spans="1:14" x14ac:dyDescent="0.25">
      <c r="B18" s="6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B19" s="6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2" t="s">
        <v>155</v>
      </c>
      <c r="B20" s="6" t="s">
        <v>93</v>
      </c>
      <c r="C20" s="2" t="s">
        <v>156</v>
      </c>
      <c r="E20" s="2" t="s">
        <v>8</v>
      </c>
      <c r="G20" s="7">
        <f>54+4890.67</f>
        <v>4944.67</v>
      </c>
      <c r="H20" s="11">
        <f>N20-G20-J20-K20-L20</f>
        <v>54755.33</v>
      </c>
      <c r="I20" s="7"/>
      <c r="J20" s="7">
        <v>380</v>
      </c>
      <c r="K20" s="7">
        <v>20</v>
      </c>
      <c r="L20" s="7"/>
      <c r="M20" s="7"/>
      <c r="N20" s="7">
        <v>60100</v>
      </c>
    </row>
    <row r="21" spans="1:14" x14ac:dyDescent="0.25">
      <c r="B21" s="2" t="s">
        <v>18</v>
      </c>
      <c r="C21" s="2" t="s">
        <v>157</v>
      </c>
      <c r="E21" s="2" t="s">
        <v>9</v>
      </c>
      <c r="G21" s="7"/>
      <c r="H21" s="7"/>
      <c r="I21" s="7"/>
      <c r="J21" s="7"/>
      <c r="K21" s="7"/>
      <c r="L21" s="7"/>
      <c r="M21" s="7"/>
      <c r="N21" s="7"/>
    </row>
    <row r="22" spans="1:14" x14ac:dyDescent="0.25">
      <c r="B22" s="6"/>
      <c r="C22" s="2" t="s">
        <v>158</v>
      </c>
      <c r="E22" s="2" t="s">
        <v>141</v>
      </c>
      <c r="G22" s="7"/>
      <c r="H22" s="7"/>
      <c r="I22" s="7"/>
      <c r="J22" s="7"/>
      <c r="K22" s="7"/>
      <c r="L22" s="7"/>
      <c r="M22" s="7"/>
      <c r="N22" s="7"/>
    </row>
    <row r="23" spans="1:14" x14ac:dyDescent="0.25">
      <c r="B23" s="6"/>
      <c r="E23" s="2" t="s">
        <v>10</v>
      </c>
      <c r="G23" s="7"/>
      <c r="H23" s="7"/>
      <c r="I23" s="7"/>
      <c r="J23" s="7"/>
      <c r="K23" s="7"/>
      <c r="L23" s="7"/>
      <c r="M23" s="7"/>
      <c r="N23" s="7"/>
    </row>
    <row r="24" spans="1:14" x14ac:dyDescent="0.25">
      <c r="B24" s="6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B25" s="6"/>
    </row>
    <row r="26" spans="1:14" x14ac:dyDescent="0.25">
      <c r="A26" s="2" t="s">
        <v>159</v>
      </c>
      <c r="B26" s="6" t="s">
        <v>95</v>
      </c>
      <c r="C26" s="2" t="s">
        <v>160</v>
      </c>
      <c r="E26" s="2" t="s">
        <v>20</v>
      </c>
      <c r="G26" s="7">
        <f>54+3025.43</f>
        <v>3079.43</v>
      </c>
      <c r="H26" s="11">
        <f>N26-G26-J26-K26-L26</f>
        <v>550.58000000000038</v>
      </c>
      <c r="I26" s="7"/>
      <c r="J26" s="7">
        <v>380</v>
      </c>
      <c r="K26" s="7">
        <v>20</v>
      </c>
      <c r="L26" s="7"/>
      <c r="M26" s="7"/>
      <c r="N26" s="7">
        <v>4030.01</v>
      </c>
    </row>
    <row r="27" spans="1:14" x14ac:dyDescent="0.25">
      <c r="B27" s="2" t="s">
        <v>23</v>
      </c>
      <c r="C27" s="2" t="s">
        <v>161</v>
      </c>
      <c r="E27" s="2" t="s">
        <v>21</v>
      </c>
      <c r="G27" s="7"/>
      <c r="H27" s="7"/>
      <c r="I27" s="7"/>
      <c r="J27" s="7"/>
      <c r="K27" s="7"/>
      <c r="L27" s="7"/>
      <c r="M27" s="7"/>
      <c r="N27" s="7"/>
    </row>
    <row r="28" spans="1:14" x14ac:dyDescent="0.25">
      <c r="B28" s="6"/>
      <c r="C28" s="2" t="s">
        <v>162</v>
      </c>
      <c r="E28" s="2" t="s">
        <v>163</v>
      </c>
      <c r="G28" s="7"/>
      <c r="H28" s="7"/>
      <c r="I28" s="7"/>
      <c r="J28" s="7"/>
      <c r="K28" s="7"/>
      <c r="L28" s="7"/>
      <c r="M28" s="7"/>
      <c r="N28" s="7"/>
    </row>
    <row r="29" spans="1:14" x14ac:dyDescent="0.25">
      <c r="B29" s="6"/>
      <c r="E29" s="2" t="s">
        <v>22</v>
      </c>
      <c r="G29" s="7"/>
      <c r="H29" s="7"/>
      <c r="I29" s="7"/>
      <c r="J29" s="7"/>
      <c r="K29" s="7"/>
      <c r="L29" s="7"/>
      <c r="M29" s="7"/>
      <c r="N29" s="7"/>
    </row>
    <row r="30" spans="1:14" x14ac:dyDescent="0.25">
      <c r="B30" s="6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B31" s="6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2" t="s">
        <v>168</v>
      </c>
      <c r="B32" s="6" t="s">
        <v>96</v>
      </c>
      <c r="C32" s="2" t="s">
        <v>169</v>
      </c>
      <c r="E32" s="2" t="s">
        <v>26</v>
      </c>
      <c r="G32" s="7">
        <f>54+382.98</f>
        <v>436.98</v>
      </c>
      <c r="H32" s="11">
        <f>N32-G32-J32-K32-L32</f>
        <v>30</v>
      </c>
      <c r="I32" s="7"/>
      <c r="J32" s="7">
        <v>380</v>
      </c>
      <c r="K32" s="7">
        <v>20</v>
      </c>
      <c r="L32" s="7"/>
      <c r="M32" s="7"/>
      <c r="N32" s="7">
        <v>866.98</v>
      </c>
    </row>
    <row r="33" spans="1:14" x14ac:dyDescent="0.25">
      <c r="B33" s="2" t="s">
        <v>25</v>
      </c>
      <c r="C33" s="2" t="s">
        <v>170</v>
      </c>
      <c r="E33" s="2" t="s">
        <v>27</v>
      </c>
      <c r="G33" s="7"/>
      <c r="H33" s="7"/>
      <c r="I33" s="7"/>
      <c r="J33" s="7"/>
      <c r="K33" s="7"/>
      <c r="L33" s="7"/>
      <c r="M33" s="7"/>
      <c r="N33" s="7"/>
    </row>
    <row r="34" spans="1:14" x14ac:dyDescent="0.25">
      <c r="B34" s="6"/>
      <c r="C34" s="2" t="s">
        <v>171</v>
      </c>
      <c r="E34" s="2" t="s">
        <v>163</v>
      </c>
      <c r="G34" s="7"/>
      <c r="H34" s="7"/>
      <c r="I34" s="7"/>
      <c r="J34" s="7"/>
      <c r="K34" s="7"/>
      <c r="L34" s="7"/>
      <c r="M34" s="7"/>
      <c r="N34" s="7"/>
    </row>
    <row r="35" spans="1:14" x14ac:dyDescent="0.25">
      <c r="B35" s="6"/>
      <c r="E35" s="2" t="s">
        <v>28</v>
      </c>
      <c r="G35" s="7"/>
      <c r="H35" s="7"/>
      <c r="I35" s="7"/>
      <c r="J35" s="7"/>
      <c r="K35" s="7"/>
      <c r="L35" s="7"/>
      <c r="M35" s="7"/>
      <c r="N35" s="7"/>
    </row>
    <row r="36" spans="1:14" x14ac:dyDescent="0.25">
      <c r="B36" s="6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B37" s="6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2" t="s">
        <v>194</v>
      </c>
      <c r="B38" s="6" t="s">
        <v>102</v>
      </c>
      <c r="C38" s="2" t="s">
        <v>195</v>
      </c>
      <c r="E38" s="2" t="s">
        <v>153</v>
      </c>
      <c r="G38" s="7">
        <f>54+6408.54</f>
        <v>6462.54</v>
      </c>
      <c r="H38" s="11">
        <f>N38-G38-J38-K38-L38</f>
        <v>76303.460000000006</v>
      </c>
      <c r="I38" s="7"/>
      <c r="J38" s="7">
        <v>380</v>
      </c>
      <c r="K38" s="7">
        <v>20</v>
      </c>
      <c r="L38" s="7"/>
      <c r="M38" s="7"/>
      <c r="N38" s="7">
        <v>83166</v>
      </c>
    </row>
    <row r="39" spans="1:14" x14ac:dyDescent="0.25">
      <c r="B39" s="2" t="s">
        <v>42</v>
      </c>
      <c r="C39" s="2" t="s">
        <v>196</v>
      </c>
      <c r="E39" s="2" t="s">
        <v>152</v>
      </c>
      <c r="G39" s="7"/>
      <c r="H39" s="7"/>
      <c r="I39" s="7"/>
      <c r="J39" s="7"/>
      <c r="K39" s="7"/>
      <c r="L39" s="7"/>
      <c r="M39" s="7"/>
      <c r="N39" s="7"/>
    </row>
    <row r="40" spans="1:14" x14ac:dyDescent="0.25">
      <c r="B40" s="6"/>
      <c r="C40" s="2" t="s">
        <v>197</v>
      </c>
      <c r="E40" s="2" t="s">
        <v>151</v>
      </c>
      <c r="G40" s="7"/>
      <c r="H40" s="7"/>
      <c r="I40" s="7"/>
      <c r="J40" s="7"/>
      <c r="K40" s="7"/>
      <c r="L40" s="7"/>
      <c r="M40" s="7"/>
      <c r="N40" s="7"/>
    </row>
    <row r="41" spans="1:14" x14ac:dyDescent="0.25">
      <c r="B41" s="6"/>
      <c r="E41" s="2" t="s">
        <v>17</v>
      </c>
      <c r="G41" s="7"/>
      <c r="H41" s="7"/>
      <c r="I41" s="7"/>
      <c r="J41" s="7"/>
      <c r="K41" s="7"/>
      <c r="L41" s="7"/>
      <c r="M41" s="7"/>
      <c r="N41" s="7"/>
    </row>
    <row r="42" spans="1:14" x14ac:dyDescent="0.25">
      <c r="B42" s="6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B43" s="6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s="2" t="s">
        <v>198</v>
      </c>
      <c r="B44" s="6" t="s">
        <v>103</v>
      </c>
      <c r="C44" s="2" t="s">
        <v>199</v>
      </c>
      <c r="E44" s="2" t="s">
        <v>44</v>
      </c>
      <c r="G44" s="7">
        <f>54+6723.66</f>
        <v>6777.66</v>
      </c>
      <c r="H44" s="11">
        <f>N44-G44-J44-K44-L44</f>
        <v>127823.34</v>
      </c>
      <c r="I44" s="7"/>
      <c r="J44" s="7">
        <v>380</v>
      </c>
      <c r="K44" s="7">
        <v>20</v>
      </c>
      <c r="L44" s="7"/>
      <c r="M44" s="7"/>
      <c r="N44" s="7">
        <v>135001</v>
      </c>
    </row>
    <row r="45" spans="1:14" x14ac:dyDescent="0.25">
      <c r="B45" s="2" t="s">
        <v>43</v>
      </c>
      <c r="C45" s="2" t="s">
        <v>200</v>
      </c>
      <c r="E45" s="2" t="s">
        <v>45</v>
      </c>
      <c r="G45" s="7"/>
      <c r="H45" s="7"/>
      <c r="I45" s="7"/>
      <c r="J45" s="7"/>
      <c r="K45" s="7"/>
      <c r="L45" s="7"/>
      <c r="M45" s="7"/>
      <c r="N45" s="7"/>
    </row>
    <row r="46" spans="1:14" x14ac:dyDescent="0.25">
      <c r="B46" s="6"/>
      <c r="C46" s="2" t="s">
        <v>197</v>
      </c>
      <c r="E46" s="2" t="s">
        <v>151</v>
      </c>
      <c r="G46" s="7"/>
      <c r="H46" s="7"/>
      <c r="I46" s="7"/>
      <c r="J46" s="7"/>
      <c r="K46" s="7"/>
      <c r="L46" s="7"/>
      <c r="M46" s="7"/>
      <c r="N46" s="7"/>
    </row>
    <row r="47" spans="1:14" x14ac:dyDescent="0.25">
      <c r="B47" s="6"/>
      <c r="E47" s="2" t="s">
        <v>46</v>
      </c>
      <c r="G47" s="7"/>
      <c r="H47" s="7"/>
      <c r="I47" s="7"/>
      <c r="J47" s="7"/>
      <c r="K47" s="7"/>
      <c r="L47" s="7"/>
      <c r="M47" s="7"/>
      <c r="N47" s="7"/>
    </row>
    <row r="48" spans="1:14" x14ac:dyDescent="0.25">
      <c r="B48" s="6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B49" s="6"/>
      <c r="G49" s="7"/>
      <c r="H49" s="7"/>
      <c r="I49" s="7"/>
      <c r="J49" s="7"/>
      <c r="K49" s="7"/>
      <c r="L49" s="7"/>
      <c r="M49" s="7"/>
      <c r="N49" s="7"/>
    </row>
    <row r="50" spans="1:14" x14ac:dyDescent="0.25">
      <c r="A50" s="2" t="s">
        <v>201</v>
      </c>
      <c r="B50" s="6" t="s">
        <v>104</v>
      </c>
      <c r="C50" s="2" t="s">
        <v>202</v>
      </c>
      <c r="E50" s="2" t="s">
        <v>153</v>
      </c>
      <c r="G50" s="7">
        <f>54+3607.48</f>
        <v>3661.48</v>
      </c>
      <c r="H50" s="11">
        <f>N50-G50-J50-K50-L50</f>
        <v>49338.52</v>
      </c>
      <c r="I50" s="7"/>
      <c r="J50" s="7">
        <v>380</v>
      </c>
      <c r="K50" s="7">
        <v>20</v>
      </c>
      <c r="L50" s="7"/>
      <c r="M50" s="7"/>
      <c r="N50" s="7">
        <v>53400</v>
      </c>
    </row>
    <row r="51" spans="1:14" x14ac:dyDescent="0.25">
      <c r="B51" s="2" t="s">
        <v>47</v>
      </c>
      <c r="C51" s="2" t="s">
        <v>203</v>
      </c>
      <c r="E51" s="2" t="s">
        <v>152</v>
      </c>
      <c r="G51" s="7"/>
      <c r="H51" s="7"/>
      <c r="I51" s="7"/>
      <c r="J51" s="7"/>
      <c r="K51" s="7"/>
      <c r="L51" s="7"/>
      <c r="M51" s="7"/>
      <c r="N51" s="7"/>
    </row>
    <row r="52" spans="1:14" x14ac:dyDescent="0.25">
      <c r="B52" s="6"/>
      <c r="C52" s="2" t="s">
        <v>204</v>
      </c>
      <c r="E52" s="2" t="s">
        <v>151</v>
      </c>
      <c r="G52" s="7"/>
      <c r="H52" s="7"/>
      <c r="I52" s="7"/>
      <c r="J52" s="7"/>
      <c r="K52" s="7"/>
      <c r="L52" s="7"/>
      <c r="M52" s="7"/>
      <c r="N52" s="7"/>
    </row>
    <row r="53" spans="1:14" x14ac:dyDescent="0.25">
      <c r="B53" s="6"/>
      <c r="C53" s="2" t="s">
        <v>205</v>
      </c>
      <c r="E53" s="2" t="s">
        <v>17</v>
      </c>
      <c r="G53" s="7"/>
      <c r="H53" s="7"/>
      <c r="I53" s="7"/>
      <c r="J53" s="7"/>
      <c r="K53" s="7"/>
      <c r="L53" s="7"/>
      <c r="M53" s="7"/>
      <c r="N53" s="7"/>
    </row>
    <row r="54" spans="1:14" x14ac:dyDescent="0.25">
      <c r="B54" s="6"/>
      <c r="G54" s="7"/>
      <c r="H54" s="7"/>
      <c r="I54" s="7"/>
      <c r="J54" s="7"/>
      <c r="K54" s="7"/>
      <c r="L54" s="7"/>
      <c r="M54" s="7"/>
      <c r="N54" s="7"/>
    </row>
    <row r="55" spans="1:14" x14ac:dyDescent="0.25">
      <c r="B55" s="6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2" t="s">
        <v>154</v>
      </c>
      <c r="B56" s="6" t="s">
        <v>92</v>
      </c>
      <c r="C56" s="2" t="s">
        <v>148</v>
      </c>
      <c r="E56" s="2" t="s">
        <v>153</v>
      </c>
      <c r="G56" s="7">
        <f>54+7690.48</f>
        <v>7744.48</v>
      </c>
      <c r="H56" s="11">
        <f>N56-G56-J56-K56-L56</f>
        <v>91455.52</v>
      </c>
      <c r="I56" s="7"/>
      <c r="J56" s="7">
        <v>380</v>
      </c>
      <c r="K56" s="7">
        <v>20</v>
      </c>
      <c r="L56" s="7"/>
      <c r="M56" s="7"/>
      <c r="N56" s="7">
        <v>99600</v>
      </c>
    </row>
    <row r="57" spans="1:14" x14ac:dyDescent="0.25">
      <c r="B57" s="2" t="s">
        <v>15</v>
      </c>
      <c r="C57" s="2" t="s">
        <v>149</v>
      </c>
      <c r="E57" s="2" t="s">
        <v>152</v>
      </c>
      <c r="G57" s="7"/>
      <c r="H57" s="7"/>
      <c r="I57" s="7"/>
      <c r="J57" s="7"/>
      <c r="K57" s="7"/>
      <c r="L57" s="7"/>
      <c r="M57" s="7"/>
      <c r="N57" s="7"/>
    </row>
    <row r="58" spans="1:14" x14ac:dyDescent="0.25">
      <c r="B58" s="6"/>
      <c r="C58" s="2" t="s">
        <v>150</v>
      </c>
      <c r="E58" s="2" t="s">
        <v>151</v>
      </c>
      <c r="G58" s="7"/>
      <c r="H58" s="7"/>
      <c r="I58" s="7"/>
      <c r="J58" s="7"/>
      <c r="K58" s="7"/>
      <c r="L58" s="7"/>
      <c r="M58" s="7"/>
      <c r="N58" s="7"/>
    </row>
    <row r="59" spans="1:14" x14ac:dyDescent="0.25">
      <c r="B59" s="6"/>
      <c r="E59" s="2" t="s">
        <v>17</v>
      </c>
      <c r="G59" s="7"/>
      <c r="H59" s="7"/>
      <c r="I59" s="7"/>
      <c r="J59" s="7"/>
      <c r="K59" s="7"/>
      <c r="L59" s="7"/>
      <c r="M59" s="7"/>
      <c r="N59" s="7"/>
    </row>
    <row r="60" spans="1:14" x14ac:dyDescent="0.25">
      <c r="B60" s="6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B61" s="6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2" t="s">
        <v>184</v>
      </c>
      <c r="B62" s="6" t="s">
        <v>100</v>
      </c>
      <c r="C62" s="2" t="s">
        <v>185</v>
      </c>
      <c r="E62" s="2" t="s">
        <v>124</v>
      </c>
      <c r="G62" s="7">
        <f>54+5386.09</f>
        <v>5440.09</v>
      </c>
      <c r="H62" s="11">
        <f>N62-G62-J62-K62-L62</f>
        <v>71259.91</v>
      </c>
      <c r="I62" s="7"/>
      <c r="J62" s="7">
        <v>380</v>
      </c>
      <c r="K62" s="7">
        <v>20</v>
      </c>
      <c r="L62" s="7"/>
      <c r="M62" s="7"/>
      <c r="N62" s="7">
        <v>77100</v>
      </c>
    </row>
    <row r="63" spans="1:14" x14ac:dyDescent="0.25">
      <c r="B63" s="2" t="s">
        <v>38</v>
      </c>
      <c r="C63" s="2" t="s">
        <v>186</v>
      </c>
      <c r="E63" s="2" t="s">
        <v>39</v>
      </c>
      <c r="G63" s="7"/>
      <c r="H63" s="7"/>
      <c r="I63" s="7"/>
      <c r="J63" s="7"/>
      <c r="K63" s="7"/>
      <c r="L63" s="7"/>
      <c r="M63" s="7"/>
      <c r="N63" s="7"/>
    </row>
    <row r="64" spans="1:14" x14ac:dyDescent="0.25">
      <c r="B64" s="6"/>
      <c r="C64" s="2" t="s">
        <v>187</v>
      </c>
      <c r="E64" s="2" t="s">
        <v>189</v>
      </c>
      <c r="G64" s="7"/>
      <c r="H64" s="7"/>
      <c r="I64" s="7"/>
      <c r="J64" s="7"/>
      <c r="K64" s="7"/>
      <c r="L64" s="7"/>
      <c r="M64" s="7"/>
      <c r="N64" s="7"/>
    </row>
    <row r="65" spans="1:14" x14ac:dyDescent="0.25">
      <c r="B65" s="6"/>
      <c r="C65" s="2" t="s">
        <v>188</v>
      </c>
      <c r="E65" s="2" t="s">
        <v>40</v>
      </c>
      <c r="G65" s="7"/>
      <c r="H65" s="7"/>
      <c r="I65" s="7"/>
      <c r="J65" s="7"/>
      <c r="K65" s="7"/>
      <c r="L65" s="7"/>
      <c r="M65" s="7"/>
      <c r="N65" s="7"/>
    </row>
    <row r="66" spans="1:14" x14ac:dyDescent="0.25">
      <c r="B66" s="6"/>
      <c r="G66" s="7"/>
      <c r="H66" s="7"/>
      <c r="I66" s="7"/>
      <c r="J66" s="7"/>
      <c r="K66" s="7"/>
      <c r="L66" s="7"/>
      <c r="M66" s="7"/>
      <c r="N66" s="7"/>
    </row>
    <row r="67" spans="1:14" x14ac:dyDescent="0.25">
      <c r="B67" s="6"/>
      <c r="G67" s="7"/>
      <c r="H67" s="7"/>
      <c r="I67" s="7"/>
      <c r="J67" s="7"/>
      <c r="K67" s="7"/>
      <c r="L67" s="7"/>
      <c r="M67" s="7"/>
      <c r="N67" s="7"/>
    </row>
    <row r="68" spans="1:14" x14ac:dyDescent="0.25">
      <c r="A68" s="2" t="s">
        <v>190</v>
      </c>
      <c r="B68" s="6" t="s">
        <v>101</v>
      </c>
      <c r="C68" s="2" t="s">
        <v>191</v>
      </c>
      <c r="E68" s="2" t="s">
        <v>153</v>
      </c>
      <c r="G68" s="7">
        <f>54+4572.36</f>
        <v>4626.3599999999997</v>
      </c>
      <c r="H68" s="11">
        <f>N68-G68-J68-K68-L68</f>
        <v>70373.64</v>
      </c>
      <c r="I68" s="7"/>
      <c r="J68" s="7">
        <v>380</v>
      </c>
      <c r="K68" s="7">
        <v>20</v>
      </c>
      <c r="L68" s="7"/>
      <c r="M68" s="7"/>
      <c r="N68" s="7">
        <v>75400</v>
      </c>
    </row>
    <row r="69" spans="1:14" x14ac:dyDescent="0.25">
      <c r="B69" s="2" t="s">
        <v>41</v>
      </c>
      <c r="C69" s="2" t="s">
        <v>192</v>
      </c>
      <c r="E69" s="2" t="s">
        <v>152</v>
      </c>
      <c r="G69" s="7"/>
      <c r="H69" s="7"/>
      <c r="I69" s="7"/>
      <c r="J69" s="7"/>
      <c r="K69" s="7"/>
      <c r="L69" s="7"/>
      <c r="M69" s="7"/>
      <c r="N69" s="7"/>
    </row>
    <row r="70" spans="1:14" x14ac:dyDescent="0.25">
      <c r="B70" s="6"/>
      <c r="C70" s="2" t="s">
        <v>193</v>
      </c>
      <c r="E70" s="2" t="s">
        <v>151</v>
      </c>
      <c r="G70" s="7"/>
      <c r="H70" s="7"/>
      <c r="I70" s="7"/>
      <c r="J70" s="7"/>
      <c r="K70" s="7"/>
      <c r="L70" s="7"/>
      <c r="M70" s="7"/>
      <c r="N70" s="7"/>
    </row>
    <row r="71" spans="1:14" x14ac:dyDescent="0.25">
      <c r="B71" s="6"/>
      <c r="E71" s="2" t="s">
        <v>17</v>
      </c>
      <c r="G71" s="7"/>
      <c r="H71" s="7"/>
      <c r="I71" s="7"/>
      <c r="J71" s="7"/>
      <c r="K71" s="7"/>
      <c r="L71" s="7"/>
      <c r="M71" s="7"/>
      <c r="N71" s="7"/>
    </row>
    <row r="72" spans="1:14" x14ac:dyDescent="0.25">
      <c r="B72" s="6"/>
      <c r="G72" s="7"/>
      <c r="H72" s="7"/>
      <c r="I72" s="7"/>
      <c r="J72" s="7"/>
      <c r="K72" s="7"/>
      <c r="L72" s="7"/>
      <c r="M72" s="7"/>
      <c r="N72" s="7"/>
    </row>
    <row r="73" spans="1:14" x14ac:dyDescent="0.25">
      <c r="B73" s="6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2" t="s">
        <v>206</v>
      </c>
      <c r="B74" s="6" t="s">
        <v>105</v>
      </c>
      <c r="C74" s="2" t="s">
        <v>207</v>
      </c>
      <c r="E74" s="2" t="s">
        <v>49</v>
      </c>
      <c r="G74" s="7">
        <f>54+6517.36</f>
        <v>6571.36</v>
      </c>
      <c r="H74" s="11">
        <f>N74-G74-J74-K74-L74</f>
        <v>53128.639999999999</v>
      </c>
      <c r="I74" s="7"/>
      <c r="J74" s="7">
        <v>380</v>
      </c>
      <c r="K74" s="7">
        <v>20</v>
      </c>
      <c r="L74" s="7"/>
      <c r="M74" s="7"/>
      <c r="N74" s="7">
        <v>60100</v>
      </c>
    </row>
    <row r="75" spans="1:14" x14ac:dyDescent="0.25">
      <c r="B75" s="9" t="s">
        <v>48</v>
      </c>
      <c r="C75" s="2" t="s">
        <v>208</v>
      </c>
      <c r="E75" s="2" t="s">
        <v>50</v>
      </c>
      <c r="G75" s="7"/>
      <c r="H75" s="7"/>
      <c r="I75" s="7"/>
      <c r="J75" s="7"/>
      <c r="K75" s="7"/>
      <c r="L75" s="7"/>
      <c r="M75" s="7"/>
      <c r="N75" s="7"/>
    </row>
    <row r="76" spans="1:14" x14ac:dyDescent="0.25">
      <c r="B76" s="9"/>
      <c r="C76" s="2" t="s">
        <v>209</v>
      </c>
      <c r="E76" s="2" t="s">
        <v>210</v>
      </c>
      <c r="G76" s="7"/>
      <c r="H76" s="7"/>
      <c r="I76" s="7"/>
      <c r="J76" s="7"/>
      <c r="K76" s="7"/>
      <c r="L76" s="7"/>
      <c r="M76" s="7"/>
      <c r="N76" s="7"/>
    </row>
    <row r="77" spans="1:14" x14ac:dyDescent="0.25">
      <c r="B77" s="6"/>
      <c r="E77" s="2" t="s">
        <v>51</v>
      </c>
      <c r="G77" s="7"/>
      <c r="H77" s="7"/>
      <c r="I77" s="7"/>
      <c r="J77" s="7"/>
      <c r="K77" s="7"/>
      <c r="L77" s="7"/>
      <c r="M77" s="7"/>
      <c r="N77" s="7"/>
    </row>
    <row r="78" spans="1:14" x14ac:dyDescent="0.25">
      <c r="B78" s="6"/>
      <c r="G78" s="7"/>
      <c r="H78" s="7"/>
      <c r="I78" s="7"/>
      <c r="J78" s="7"/>
      <c r="K78" s="7"/>
      <c r="L78" s="7"/>
      <c r="M78" s="7"/>
      <c r="N78" s="7"/>
    </row>
    <row r="79" spans="1:14" x14ac:dyDescent="0.25">
      <c r="B79" s="6"/>
      <c r="G79" s="7"/>
      <c r="H79" s="7"/>
      <c r="I79" s="7"/>
      <c r="J79" s="7"/>
      <c r="K79" s="7"/>
      <c r="L79" s="7"/>
      <c r="M79" s="7"/>
      <c r="N79" s="7"/>
    </row>
    <row r="80" spans="1:14" x14ac:dyDescent="0.25">
      <c r="A80" s="2" t="s">
        <v>211</v>
      </c>
      <c r="B80" s="6" t="s">
        <v>106</v>
      </c>
      <c r="C80" s="2" t="s">
        <v>212</v>
      </c>
      <c r="E80" s="2" t="s">
        <v>124</v>
      </c>
      <c r="G80" s="7">
        <f>54+3366.13</f>
        <v>3420.13</v>
      </c>
      <c r="H80" s="11">
        <f>N80-G80-J80-K80-L80</f>
        <v>39279.870000000003</v>
      </c>
      <c r="I80" s="7"/>
      <c r="J80" s="7">
        <v>380</v>
      </c>
      <c r="K80" s="7">
        <v>20</v>
      </c>
      <c r="L80" s="7"/>
      <c r="M80" s="7"/>
      <c r="N80" s="7">
        <v>43100</v>
      </c>
    </row>
    <row r="81" spans="1:14" x14ac:dyDescent="0.25">
      <c r="B81" s="2" t="s">
        <v>52</v>
      </c>
      <c r="C81" s="2" t="s">
        <v>213</v>
      </c>
      <c r="E81" s="2" t="s">
        <v>39</v>
      </c>
      <c r="G81" s="7"/>
      <c r="H81" s="7"/>
      <c r="I81" s="7"/>
      <c r="J81" s="7"/>
      <c r="K81" s="7"/>
      <c r="L81" s="7"/>
      <c r="M81" s="7"/>
      <c r="N81" s="7"/>
    </row>
    <row r="82" spans="1:14" x14ac:dyDescent="0.25">
      <c r="B82" s="6"/>
      <c r="C82" s="2" t="s">
        <v>214</v>
      </c>
      <c r="E82" s="2" t="s">
        <v>189</v>
      </c>
      <c r="G82" s="7"/>
      <c r="H82" s="7"/>
      <c r="I82" s="7"/>
      <c r="J82" s="7"/>
      <c r="K82" s="7"/>
      <c r="L82" s="7"/>
      <c r="M82" s="7"/>
      <c r="N82" s="7"/>
    </row>
    <row r="83" spans="1:14" x14ac:dyDescent="0.25">
      <c r="B83" s="6"/>
      <c r="E83" s="2" t="s">
        <v>40</v>
      </c>
      <c r="G83" s="7"/>
      <c r="H83" s="7"/>
      <c r="I83" s="7"/>
      <c r="J83" s="7"/>
      <c r="K83" s="7"/>
      <c r="L83" s="7"/>
      <c r="M83" s="7"/>
      <c r="N83" s="7"/>
    </row>
    <row r="84" spans="1:14" x14ac:dyDescent="0.25">
      <c r="B84" s="6"/>
      <c r="G84" s="7"/>
      <c r="H84" s="7"/>
      <c r="I84" s="7"/>
      <c r="J84" s="7"/>
      <c r="K84" s="7"/>
      <c r="L84" s="7"/>
      <c r="M84" s="7"/>
      <c r="N84" s="7"/>
    </row>
    <row r="85" spans="1:14" x14ac:dyDescent="0.25">
      <c r="B85" s="6"/>
      <c r="G85" s="7"/>
      <c r="H85" s="7"/>
      <c r="I85" s="7"/>
      <c r="J85" s="7"/>
      <c r="K85" s="7"/>
      <c r="L85" s="7"/>
      <c r="M85" s="7"/>
      <c r="N85" s="7"/>
    </row>
    <row r="86" spans="1:14" x14ac:dyDescent="0.25">
      <c r="A86" s="2" t="s">
        <v>215</v>
      </c>
      <c r="B86" s="6" t="s">
        <v>107</v>
      </c>
      <c r="C86" s="2" t="s">
        <v>216</v>
      </c>
      <c r="E86" s="2" t="s">
        <v>8</v>
      </c>
      <c r="G86" s="7">
        <f>54+6407.08</f>
        <v>6461.08</v>
      </c>
      <c r="H86" s="11">
        <f>N86-G86-J86-K86-L86</f>
        <v>74438.92</v>
      </c>
      <c r="I86" s="7"/>
      <c r="J86" s="7">
        <v>380</v>
      </c>
      <c r="K86" s="7">
        <v>20</v>
      </c>
      <c r="L86" s="7"/>
      <c r="M86" s="7"/>
      <c r="N86" s="7">
        <v>81300</v>
      </c>
    </row>
    <row r="87" spans="1:14" x14ac:dyDescent="0.25">
      <c r="B87" s="2" t="s">
        <v>53</v>
      </c>
      <c r="C87" s="2" t="s">
        <v>217</v>
      </c>
      <c r="E87" s="2" t="s">
        <v>9</v>
      </c>
      <c r="G87" s="7"/>
      <c r="H87" s="7"/>
      <c r="I87" s="7"/>
      <c r="J87" s="7"/>
      <c r="K87" s="7"/>
      <c r="L87" s="7"/>
      <c r="M87" s="7"/>
      <c r="N87" s="7"/>
    </row>
    <row r="88" spans="1:14" x14ac:dyDescent="0.25">
      <c r="B88" s="6"/>
      <c r="C88" s="2" t="s">
        <v>218</v>
      </c>
      <c r="E88" s="2" t="s">
        <v>141</v>
      </c>
      <c r="G88" s="7"/>
      <c r="H88" s="7"/>
      <c r="I88" s="7"/>
      <c r="J88" s="7"/>
      <c r="K88" s="7"/>
      <c r="L88" s="7"/>
      <c r="M88" s="7"/>
      <c r="N88" s="7"/>
    </row>
    <row r="89" spans="1:14" x14ac:dyDescent="0.25">
      <c r="B89" s="6"/>
      <c r="E89" s="2" t="s">
        <v>10</v>
      </c>
      <c r="G89" s="7"/>
      <c r="H89" s="7"/>
      <c r="I89" s="7"/>
      <c r="J89" s="7"/>
      <c r="K89" s="7"/>
      <c r="L89" s="7"/>
      <c r="M89" s="7"/>
      <c r="N89" s="7"/>
    </row>
    <row r="90" spans="1:14" x14ac:dyDescent="0.25">
      <c r="B90" s="6"/>
      <c r="G90" s="7"/>
      <c r="H90" s="7"/>
      <c r="I90" s="7"/>
      <c r="J90" s="7"/>
      <c r="K90" s="7"/>
      <c r="L90" s="7"/>
      <c r="M90" s="7"/>
      <c r="N90" s="7"/>
    </row>
    <row r="91" spans="1:14" x14ac:dyDescent="0.25">
      <c r="B91" s="6"/>
      <c r="G91" s="7"/>
      <c r="H91" s="7"/>
      <c r="I91" s="7"/>
      <c r="J91" s="7"/>
      <c r="K91" s="7"/>
      <c r="L91" s="7"/>
      <c r="M91" s="7"/>
      <c r="N91" s="7"/>
    </row>
    <row r="92" spans="1:14" x14ac:dyDescent="0.25">
      <c r="A92" s="2" t="s">
        <v>235</v>
      </c>
      <c r="B92" s="6" t="s">
        <v>111</v>
      </c>
      <c r="C92" s="2" t="s">
        <v>236</v>
      </c>
      <c r="E92" s="2" t="s">
        <v>124</v>
      </c>
      <c r="G92" s="7">
        <f>54+6978.22</f>
        <v>7032.22</v>
      </c>
      <c r="H92" s="11">
        <f>N92-G92-J92-K92-L92</f>
        <v>60067.78</v>
      </c>
      <c r="I92" s="7"/>
      <c r="J92" s="7">
        <v>380</v>
      </c>
      <c r="K92" s="7">
        <v>20</v>
      </c>
      <c r="L92" s="7"/>
      <c r="M92" s="7"/>
      <c r="N92" s="7">
        <v>67500</v>
      </c>
    </row>
    <row r="93" spans="1:14" x14ac:dyDescent="0.25">
      <c r="B93" s="2" t="s">
        <v>59</v>
      </c>
      <c r="C93" s="2" t="s">
        <v>237</v>
      </c>
      <c r="E93" s="2" t="s">
        <v>39</v>
      </c>
      <c r="G93" s="7"/>
      <c r="H93" s="7"/>
      <c r="I93" s="7"/>
      <c r="J93" s="7"/>
      <c r="K93" s="7"/>
      <c r="L93" s="7"/>
      <c r="M93" s="7"/>
      <c r="N93" s="7"/>
    </row>
    <row r="94" spans="1:14" x14ac:dyDescent="0.25">
      <c r="B94" s="6"/>
      <c r="C94" s="2" t="s">
        <v>238</v>
      </c>
      <c r="E94" s="2" t="s">
        <v>189</v>
      </c>
      <c r="G94" s="7"/>
      <c r="H94" s="7"/>
      <c r="I94" s="7"/>
      <c r="J94" s="7"/>
      <c r="K94" s="7"/>
      <c r="L94" s="7"/>
      <c r="M94" s="7"/>
      <c r="N94" s="7"/>
    </row>
    <row r="95" spans="1:14" x14ac:dyDescent="0.25">
      <c r="B95" s="6"/>
      <c r="E95" s="2" t="s">
        <v>40</v>
      </c>
      <c r="G95" s="7"/>
      <c r="H95" s="7"/>
      <c r="I95" s="7"/>
      <c r="J95" s="7"/>
      <c r="K95" s="7"/>
      <c r="L95" s="7"/>
      <c r="M95" s="7"/>
      <c r="N95" s="7"/>
    </row>
    <row r="96" spans="1:14" x14ac:dyDescent="0.25">
      <c r="B96" s="6"/>
      <c r="G96" s="7"/>
      <c r="H96" s="7"/>
      <c r="I96" s="7"/>
      <c r="J96" s="7"/>
      <c r="K96" s="7"/>
      <c r="L96" s="7"/>
      <c r="M96" s="7"/>
      <c r="N96" s="7"/>
    </row>
    <row r="97" spans="1:14" x14ac:dyDescent="0.25">
      <c r="B97" s="6"/>
      <c r="G97" s="7"/>
      <c r="H97" s="7"/>
      <c r="I97" s="7"/>
      <c r="J97" s="7"/>
      <c r="K97" s="7"/>
      <c r="L97" s="7"/>
      <c r="M97" s="7"/>
      <c r="N97" s="7"/>
    </row>
    <row r="98" spans="1:14" x14ac:dyDescent="0.25">
      <c r="A98" s="2" t="s">
        <v>243</v>
      </c>
      <c r="B98" s="6" t="s">
        <v>113</v>
      </c>
      <c r="C98" s="2" t="s">
        <v>244</v>
      </c>
      <c r="E98" s="2" t="s">
        <v>62</v>
      </c>
      <c r="G98" s="7">
        <f>54+1379.29</f>
        <v>1433.29</v>
      </c>
      <c r="H98" s="11">
        <f>N98-G98-J98-K98-L98</f>
        <v>0</v>
      </c>
      <c r="I98" s="7"/>
      <c r="J98" s="7">
        <v>380</v>
      </c>
      <c r="K98" s="7">
        <v>20</v>
      </c>
      <c r="L98" s="7"/>
      <c r="M98" s="7"/>
      <c r="N98" s="7">
        <v>1833.29</v>
      </c>
    </row>
    <row r="99" spans="1:14" x14ac:dyDescent="0.25">
      <c r="B99" s="2" t="s">
        <v>61</v>
      </c>
      <c r="C99" s="2" t="s">
        <v>245</v>
      </c>
      <c r="E99" s="2" t="s">
        <v>247</v>
      </c>
      <c r="G99" s="7"/>
      <c r="H99" s="7"/>
      <c r="I99" s="7"/>
      <c r="J99" s="7"/>
      <c r="K99" s="7"/>
      <c r="L99" s="7"/>
      <c r="M99" s="7"/>
      <c r="N99" s="7"/>
    </row>
    <row r="100" spans="1:14" x14ac:dyDescent="0.25">
      <c r="B100" s="6"/>
      <c r="C100" s="2" t="s">
        <v>246</v>
      </c>
      <c r="E100" s="2" t="s">
        <v>248</v>
      </c>
      <c r="G100" s="7"/>
      <c r="H100" s="7"/>
      <c r="I100" s="7"/>
      <c r="J100" s="7"/>
      <c r="K100" s="7"/>
      <c r="L100" s="7"/>
      <c r="M100" s="7"/>
      <c r="N100" s="7"/>
    </row>
    <row r="101" spans="1:14" x14ac:dyDescent="0.25">
      <c r="B101" s="6"/>
      <c r="E101" s="2" t="s">
        <v>63</v>
      </c>
      <c r="G101" s="7"/>
      <c r="H101" s="7"/>
      <c r="I101" s="7"/>
      <c r="J101" s="7"/>
      <c r="K101" s="7"/>
      <c r="L101" s="7"/>
      <c r="M101" s="7"/>
      <c r="N101" s="7"/>
    </row>
    <row r="102" spans="1:14" x14ac:dyDescent="0.25">
      <c r="B102" s="6"/>
      <c r="G102" s="7"/>
      <c r="H102" s="7"/>
      <c r="I102" s="7"/>
      <c r="J102" s="7"/>
      <c r="K102" s="7"/>
      <c r="L102" s="7"/>
      <c r="M102" s="7"/>
      <c r="N102" s="7"/>
    </row>
    <row r="103" spans="1:14" x14ac:dyDescent="0.25">
      <c r="B103" s="6"/>
      <c r="G103" s="7"/>
      <c r="H103" s="7"/>
      <c r="I103" s="7"/>
      <c r="J103" s="7"/>
      <c r="K103" s="7"/>
      <c r="L103" s="7"/>
      <c r="M103" s="7"/>
      <c r="N103" s="7"/>
    </row>
    <row r="104" spans="1:14" x14ac:dyDescent="0.25">
      <c r="A104" s="2" t="s">
        <v>249</v>
      </c>
      <c r="B104" s="6" t="s">
        <v>114</v>
      </c>
      <c r="C104" s="2" t="s">
        <v>296</v>
      </c>
      <c r="E104" s="2" t="s">
        <v>65</v>
      </c>
      <c r="G104" s="7">
        <f>54+2570.89</f>
        <v>2624.89</v>
      </c>
      <c r="H104" s="11">
        <f>N104-G104-J104-K104-L104</f>
        <v>0</v>
      </c>
      <c r="I104" s="7"/>
      <c r="J104" s="7">
        <v>380</v>
      </c>
      <c r="K104" s="7">
        <v>20</v>
      </c>
      <c r="L104" s="7"/>
      <c r="M104" s="7"/>
      <c r="N104" s="7">
        <v>3024.89</v>
      </c>
    </row>
    <row r="105" spans="1:14" x14ac:dyDescent="0.25">
      <c r="B105" s="9" t="s">
        <v>64</v>
      </c>
      <c r="C105" s="2" t="s">
        <v>250</v>
      </c>
      <c r="E105" s="2" t="s">
        <v>252</v>
      </c>
      <c r="G105" s="7"/>
      <c r="H105" s="7"/>
      <c r="I105" s="7"/>
      <c r="J105" s="7"/>
      <c r="K105" s="7"/>
      <c r="L105" s="7"/>
      <c r="M105" s="7"/>
      <c r="N105" s="7"/>
    </row>
    <row r="106" spans="1:14" x14ac:dyDescent="0.25">
      <c r="B106" s="9"/>
      <c r="C106" s="2" t="s">
        <v>251</v>
      </c>
      <c r="E106" s="2" t="s">
        <v>253</v>
      </c>
      <c r="G106" s="7"/>
      <c r="H106" s="7"/>
      <c r="I106" s="7"/>
      <c r="J106" s="7"/>
      <c r="K106" s="7"/>
      <c r="L106" s="7"/>
      <c r="M106" s="7"/>
      <c r="N106" s="7"/>
    </row>
    <row r="107" spans="1:14" x14ac:dyDescent="0.25">
      <c r="B107" s="6"/>
      <c r="E107" s="2" t="s">
        <v>66</v>
      </c>
      <c r="G107" s="7"/>
      <c r="H107" s="7"/>
      <c r="I107" s="7"/>
      <c r="J107" s="7"/>
      <c r="K107" s="7"/>
      <c r="L107" s="7"/>
      <c r="M107" s="7"/>
      <c r="N107" s="7"/>
    </row>
    <row r="108" spans="1:14" x14ac:dyDescent="0.25">
      <c r="B108" s="6"/>
      <c r="G108" s="7"/>
      <c r="H108" s="7"/>
      <c r="I108" s="7"/>
      <c r="J108" s="7"/>
      <c r="K108" s="7"/>
      <c r="L108" s="7"/>
      <c r="M108" s="7"/>
      <c r="N108" s="7"/>
    </row>
    <row r="109" spans="1:14" x14ac:dyDescent="0.25">
      <c r="B109" s="6"/>
      <c r="G109" s="7"/>
      <c r="H109" s="7"/>
      <c r="I109" s="7"/>
      <c r="J109" s="7"/>
      <c r="K109" s="7"/>
      <c r="L109" s="7"/>
      <c r="M109" s="7"/>
      <c r="N109" s="7"/>
    </row>
    <row r="110" spans="1:14" x14ac:dyDescent="0.25">
      <c r="A110" s="2" t="s">
        <v>254</v>
      </c>
      <c r="B110" s="6" t="s">
        <v>115</v>
      </c>
      <c r="C110" s="2" t="s">
        <v>297</v>
      </c>
      <c r="E110" s="2" t="s">
        <v>123</v>
      </c>
      <c r="G110" s="7">
        <f>54+4991.35</f>
        <v>5045.3500000000004</v>
      </c>
      <c r="H110" s="11">
        <f>N110-G110-J110-K110-L110</f>
        <v>24554.65</v>
      </c>
      <c r="I110" s="7"/>
      <c r="J110" s="7">
        <v>380</v>
      </c>
      <c r="K110" s="7">
        <v>20</v>
      </c>
      <c r="L110" s="7"/>
      <c r="M110" s="7"/>
      <c r="N110" s="7">
        <v>30000</v>
      </c>
    </row>
    <row r="111" spans="1:14" x14ac:dyDescent="0.25">
      <c r="B111" s="10" t="s">
        <v>67</v>
      </c>
      <c r="C111" s="2" t="s">
        <v>255</v>
      </c>
      <c r="E111" s="2" t="s">
        <v>5</v>
      </c>
      <c r="G111" s="7"/>
      <c r="H111" s="7"/>
      <c r="I111" s="7"/>
      <c r="J111" s="7"/>
      <c r="K111" s="7"/>
      <c r="L111" s="7"/>
      <c r="M111" s="7"/>
      <c r="N111" s="7"/>
    </row>
    <row r="112" spans="1:14" x14ac:dyDescent="0.25">
      <c r="B112" s="10"/>
      <c r="C112" s="2" t="s">
        <v>256</v>
      </c>
      <c r="E112" s="2" t="s">
        <v>137</v>
      </c>
      <c r="G112" s="7"/>
      <c r="H112" s="7"/>
      <c r="I112" s="7"/>
      <c r="J112" s="7"/>
      <c r="K112" s="7"/>
      <c r="L112" s="7"/>
      <c r="M112" s="7"/>
      <c r="N112" s="7"/>
    </row>
    <row r="113" spans="1:14" x14ac:dyDescent="0.25">
      <c r="B113" s="6"/>
      <c r="E113" s="2" t="s">
        <v>6</v>
      </c>
      <c r="G113" s="7"/>
      <c r="H113" s="7"/>
      <c r="I113" s="7"/>
      <c r="J113" s="7"/>
      <c r="K113" s="7"/>
      <c r="L113" s="7"/>
      <c r="M113" s="7"/>
      <c r="N113" s="7"/>
    </row>
    <row r="114" spans="1:14" x14ac:dyDescent="0.25">
      <c r="B114" s="6"/>
      <c r="G114" s="7"/>
      <c r="H114" s="7"/>
      <c r="I114" s="7"/>
      <c r="J114" s="7"/>
      <c r="K114" s="7"/>
      <c r="L114" s="7"/>
      <c r="M114" s="7"/>
      <c r="N114" s="7"/>
    </row>
    <row r="115" spans="1:14" x14ac:dyDescent="0.25">
      <c r="B115" s="6"/>
      <c r="G115" s="7"/>
      <c r="H115" s="7"/>
      <c r="I115" s="7"/>
      <c r="J115" s="7"/>
      <c r="K115" s="7"/>
      <c r="L115" s="7"/>
      <c r="M115" s="7"/>
      <c r="N115" s="7"/>
    </row>
    <row r="116" spans="1:14" x14ac:dyDescent="0.25">
      <c r="A116" s="2" t="s">
        <v>257</v>
      </c>
      <c r="B116" s="6" t="s">
        <v>116</v>
      </c>
      <c r="C116" s="2" t="s">
        <v>258</v>
      </c>
      <c r="E116" s="2" t="s">
        <v>261</v>
      </c>
      <c r="G116" s="7">
        <f>54+1015.43</f>
        <v>1069.4299999999998</v>
      </c>
      <c r="H116" s="11">
        <f>N116-G116-J116-K116-L116</f>
        <v>23430.57</v>
      </c>
      <c r="I116" s="7"/>
      <c r="J116" s="7">
        <v>380</v>
      </c>
      <c r="K116" s="7">
        <v>20</v>
      </c>
      <c r="L116" s="7"/>
      <c r="M116" s="7"/>
      <c r="N116" s="7">
        <v>24900</v>
      </c>
    </row>
    <row r="117" spans="1:14" x14ac:dyDescent="0.25">
      <c r="B117" s="2" t="s">
        <v>68</v>
      </c>
      <c r="C117" s="2" t="s">
        <v>259</v>
      </c>
      <c r="E117" s="2" t="s">
        <v>70</v>
      </c>
      <c r="G117" s="7"/>
      <c r="H117" s="7"/>
      <c r="I117" s="7"/>
      <c r="J117" s="7"/>
      <c r="K117" s="7"/>
      <c r="L117" s="7"/>
      <c r="M117" s="7"/>
      <c r="N117" s="7"/>
    </row>
    <row r="118" spans="1:14" x14ac:dyDescent="0.25">
      <c r="B118" s="6"/>
      <c r="C118" s="2" t="s">
        <v>260</v>
      </c>
      <c r="E118" s="2" t="s">
        <v>151</v>
      </c>
      <c r="G118" s="7"/>
      <c r="H118" s="7"/>
      <c r="I118" s="7"/>
      <c r="J118" s="7"/>
      <c r="K118" s="7"/>
      <c r="L118" s="7"/>
      <c r="M118" s="7"/>
      <c r="N118" s="7"/>
    </row>
    <row r="119" spans="1:14" x14ac:dyDescent="0.25">
      <c r="B119" s="6"/>
      <c r="E119" s="2" t="s">
        <v>71</v>
      </c>
      <c r="G119" s="7"/>
      <c r="H119" s="7"/>
      <c r="I119" s="7"/>
      <c r="J119" s="7"/>
      <c r="K119" s="7"/>
      <c r="L119" s="7"/>
      <c r="M119" s="7"/>
      <c r="N119" s="7"/>
    </row>
    <row r="120" spans="1:14" x14ac:dyDescent="0.25">
      <c r="B120" s="6"/>
      <c r="G120" s="7"/>
      <c r="H120" s="7"/>
      <c r="I120" s="7"/>
      <c r="J120" s="7"/>
      <c r="K120" s="7"/>
      <c r="L120" s="7"/>
      <c r="M120" s="7"/>
      <c r="N120" s="7"/>
    </row>
    <row r="121" spans="1:14" x14ac:dyDescent="0.25">
      <c r="B121" s="6"/>
      <c r="G121" s="7"/>
      <c r="H121" s="7"/>
      <c r="I121" s="7"/>
      <c r="J121" s="7"/>
      <c r="K121" s="7"/>
      <c r="L121" s="7"/>
      <c r="M121" s="7"/>
      <c r="N121" s="7"/>
    </row>
    <row r="122" spans="1:14" x14ac:dyDescent="0.25">
      <c r="A122" s="2" t="s">
        <v>262</v>
      </c>
      <c r="B122" s="6" t="s">
        <v>117</v>
      </c>
      <c r="C122" s="2" t="s">
        <v>244</v>
      </c>
      <c r="E122" s="2" t="s">
        <v>125</v>
      </c>
      <c r="G122" s="7">
        <f>54+1183.02</f>
        <v>1237.02</v>
      </c>
      <c r="H122" s="11">
        <f>N122-G122-J122-K122-L122</f>
        <v>1912.98</v>
      </c>
      <c r="I122" s="7"/>
      <c r="J122" s="7">
        <v>380</v>
      </c>
      <c r="K122" s="7">
        <v>20</v>
      </c>
      <c r="L122" s="7"/>
      <c r="M122" s="7"/>
      <c r="N122" s="7">
        <v>3550</v>
      </c>
    </row>
    <row r="123" spans="1:14" x14ac:dyDescent="0.25">
      <c r="B123" s="10" t="s">
        <v>72</v>
      </c>
      <c r="C123" s="2" t="s">
        <v>263</v>
      </c>
      <c r="E123" s="2" t="s">
        <v>265</v>
      </c>
      <c r="G123" s="7"/>
      <c r="H123" s="7"/>
      <c r="I123" s="7"/>
      <c r="J123" s="7"/>
      <c r="K123" s="7"/>
      <c r="L123" s="7"/>
      <c r="M123" s="7"/>
      <c r="N123" s="7"/>
    </row>
    <row r="124" spans="1:14" x14ac:dyDescent="0.25">
      <c r="B124" s="10"/>
      <c r="C124" s="2" t="s">
        <v>264</v>
      </c>
      <c r="E124" s="2" t="s">
        <v>151</v>
      </c>
      <c r="G124" s="7"/>
      <c r="H124" s="7"/>
      <c r="I124" s="7"/>
      <c r="J124" s="7"/>
      <c r="K124" s="7"/>
      <c r="L124" s="7"/>
      <c r="M124" s="7"/>
      <c r="N124" s="7"/>
    </row>
    <row r="125" spans="1:14" x14ac:dyDescent="0.25">
      <c r="B125" s="6"/>
      <c r="E125" s="2" t="s">
        <v>73</v>
      </c>
      <c r="G125" s="7"/>
      <c r="H125" s="7"/>
      <c r="I125" s="7"/>
      <c r="J125" s="7"/>
      <c r="K125" s="7"/>
      <c r="L125" s="7"/>
      <c r="M125" s="7"/>
      <c r="N125" s="7"/>
    </row>
    <row r="126" spans="1:14" x14ac:dyDescent="0.25">
      <c r="B126" s="6"/>
      <c r="G126" s="7"/>
      <c r="H126" s="7"/>
      <c r="I126" s="7"/>
      <c r="J126" s="7"/>
      <c r="K126" s="7"/>
      <c r="L126" s="7"/>
      <c r="M126" s="7"/>
      <c r="N126" s="7"/>
    </row>
    <row r="127" spans="1:14" x14ac:dyDescent="0.25">
      <c r="B127" s="6"/>
      <c r="G127" s="7"/>
      <c r="H127" s="7"/>
      <c r="I127" s="7"/>
      <c r="J127" s="7"/>
      <c r="K127" s="7"/>
      <c r="L127" s="7"/>
      <c r="M127" s="7"/>
      <c r="N127" s="7"/>
    </row>
    <row r="128" spans="1:14" x14ac:dyDescent="0.25">
      <c r="A128" s="2" t="s">
        <v>128</v>
      </c>
      <c r="B128" s="6" t="s">
        <v>88</v>
      </c>
      <c r="C128" s="2" t="s">
        <v>129</v>
      </c>
      <c r="E128" s="2" t="s">
        <v>1</v>
      </c>
      <c r="G128" s="7">
        <f>54+384.75</f>
        <v>438.75</v>
      </c>
      <c r="H128" s="11">
        <f>N128-G128-J128-K128-L128</f>
        <v>62261.25</v>
      </c>
      <c r="I128" s="7"/>
      <c r="J128" s="7">
        <v>380</v>
      </c>
      <c r="K128" s="7">
        <v>20</v>
      </c>
      <c r="L128" s="7"/>
      <c r="M128" s="7"/>
      <c r="N128" s="7">
        <v>63100</v>
      </c>
    </row>
    <row r="129" spans="1:14" x14ac:dyDescent="0.25">
      <c r="B129" s="9" t="s">
        <v>0</v>
      </c>
      <c r="C129" s="2" t="s">
        <v>130</v>
      </c>
      <c r="E129" s="2" t="s">
        <v>2</v>
      </c>
      <c r="G129" s="7"/>
      <c r="H129" s="7"/>
      <c r="I129" s="7"/>
      <c r="J129" s="7"/>
      <c r="K129" s="7"/>
      <c r="L129" s="7"/>
      <c r="M129" s="7"/>
      <c r="N129" s="7"/>
    </row>
    <row r="130" spans="1:14" x14ac:dyDescent="0.25">
      <c r="B130" s="9"/>
      <c r="C130" s="2" t="s">
        <v>131</v>
      </c>
      <c r="E130" s="2" t="s">
        <v>132</v>
      </c>
      <c r="G130" s="7"/>
      <c r="H130" s="7"/>
      <c r="I130" s="7"/>
      <c r="J130" s="7"/>
      <c r="K130" s="7"/>
      <c r="L130" s="7"/>
      <c r="M130" s="7"/>
      <c r="N130" s="7"/>
    </row>
    <row r="131" spans="1:14" x14ac:dyDescent="0.25">
      <c r="B131" s="6"/>
      <c r="E131" s="2" t="s">
        <v>3</v>
      </c>
      <c r="G131" s="7"/>
      <c r="H131" s="7"/>
      <c r="I131" s="7"/>
      <c r="J131" s="7"/>
      <c r="K131" s="7"/>
      <c r="L131" s="7"/>
      <c r="M131" s="7"/>
      <c r="N131" s="7"/>
    </row>
    <row r="132" spans="1:14" x14ac:dyDescent="0.25">
      <c r="B132" s="6"/>
      <c r="G132" s="7"/>
      <c r="H132" s="7"/>
      <c r="I132" s="7"/>
      <c r="J132" s="7"/>
      <c r="K132" s="7"/>
      <c r="L132" s="7"/>
      <c r="M132" s="7"/>
      <c r="N132" s="7"/>
    </row>
    <row r="133" spans="1:14" x14ac:dyDescent="0.25">
      <c r="B133" s="6"/>
      <c r="G133" s="7"/>
      <c r="H133" s="7"/>
      <c r="I133" s="7"/>
      <c r="J133" s="7"/>
      <c r="K133" s="7"/>
      <c r="L133" s="7"/>
      <c r="M133" s="7"/>
      <c r="N133" s="7"/>
    </row>
    <row r="134" spans="1:14" x14ac:dyDescent="0.25">
      <c r="A134" s="2" t="s">
        <v>219</v>
      </c>
      <c r="B134" s="6" t="s">
        <v>108</v>
      </c>
      <c r="C134" s="2" t="s">
        <v>220</v>
      </c>
      <c r="E134" s="2" t="s">
        <v>126</v>
      </c>
      <c r="G134" s="7">
        <f>54+1118.56</f>
        <v>1172.56</v>
      </c>
      <c r="H134" s="11">
        <f>N134-G134-J134-K134-L134</f>
        <v>3477.44</v>
      </c>
      <c r="I134" s="7"/>
      <c r="J134" s="7">
        <v>380</v>
      </c>
      <c r="K134" s="7">
        <v>20</v>
      </c>
      <c r="L134" s="7"/>
      <c r="M134" s="7"/>
      <c r="N134" s="7">
        <v>5050</v>
      </c>
    </row>
    <row r="135" spans="1:14" ht="15" customHeight="1" x14ac:dyDescent="0.25">
      <c r="B135" s="9" t="s">
        <v>54</v>
      </c>
      <c r="C135" s="2" t="s">
        <v>221</v>
      </c>
      <c r="E135" s="2" t="s">
        <v>228</v>
      </c>
      <c r="G135" s="7"/>
      <c r="H135" s="7"/>
      <c r="I135" s="7"/>
      <c r="J135" s="7"/>
      <c r="K135" s="7"/>
      <c r="L135" s="7"/>
      <c r="M135" s="7"/>
      <c r="N135" s="7"/>
    </row>
    <row r="136" spans="1:14" x14ac:dyDescent="0.25">
      <c r="B136" s="9"/>
      <c r="C136" s="2" t="s">
        <v>222</v>
      </c>
      <c r="E136" s="2" t="s">
        <v>229</v>
      </c>
      <c r="G136" s="7"/>
      <c r="H136" s="7"/>
      <c r="I136" s="7"/>
      <c r="J136" s="7"/>
      <c r="K136" s="7"/>
      <c r="L136" s="7"/>
      <c r="M136" s="7"/>
      <c r="N136" s="7"/>
    </row>
    <row r="137" spans="1:14" x14ac:dyDescent="0.25">
      <c r="B137" s="9"/>
      <c r="C137" s="2" t="s">
        <v>223</v>
      </c>
      <c r="E137" s="2" t="s">
        <v>55</v>
      </c>
      <c r="G137" s="7"/>
      <c r="H137" s="7"/>
      <c r="I137" s="7"/>
      <c r="J137" s="7"/>
      <c r="K137" s="7"/>
      <c r="L137" s="7"/>
      <c r="M137" s="7"/>
      <c r="N137" s="7"/>
    </row>
    <row r="138" spans="1:14" x14ac:dyDescent="0.25">
      <c r="B138" s="9"/>
      <c r="G138" s="7"/>
      <c r="H138" s="7"/>
      <c r="I138" s="7"/>
      <c r="J138" s="7"/>
      <c r="K138" s="7"/>
      <c r="L138" s="7"/>
      <c r="M138" s="7"/>
      <c r="N138" s="7"/>
    </row>
    <row r="139" spans="1:14" x14ac:dyDescent="0.25">
      <c r="B139" s="6"/>
      <c r="G139" s="7"/>
      <c r="H139" s="7"/>
      <c r="I139" s="7"/>
      <c r="J139" s="7"/>
      <c r="K139" s="7"/>
      <c r="L139" s="7"/>
      <c r="M139" s="7"/>
      <c r="N139" s="7"/>
    </row>
    <row r="140" spans="1:14" x14ac:dyDescent="0.25">
      <c r="A140" s="2" t="s">
        <v>224</v>
      </c>
      <c r="B140" s="6" t="s">
        <v>109</v>
      </c>
      <c r="C140" s="2" t="s">
        <v>225</v>
      </c>
      <c r="E140" s="2" t="s">
        <v>124</v>
      </c>
      <c r="G140" s="7">
        <f>54+6832.45</f>
        <v>6886.45</v>
      </c>
      <c r="H140" s="11">
        <f>N140-G140-J140-K140-L140</f>
        <v>35613.550000000003</v>
      </c>
      <c r="I140" s="7"/>
      <c r="J140" s="7">
        <v>380</v>
      </c>
      <c r="K140" s="7">
        <v>20</v>
      </c>
      <c r="L140" s="7"/>
      <c r="M140" s="7"/>
      <c r="N140" s="7">
        <v>42900</v>
      </c>
    </row>
    <row r="141" spans="1:14" x14ac:dyDescent="0.25">
      <c r="B141" s="9" t="s">
        <v>56</v>
      </c>
      <c r="C141" s="2" t="s">
        <v>226</v>
      </c>
      <c r="E141" s="2" t="s">
        <v>39</v>
      </c>
      <c r="G141" s="7"/>
      <c r="H141" s="7"/>
      <c r="I141" s="7"/>
      <c r="J141" s="7"/>
      <c r="K141" s="7"/>
      <c r="L141" s="7"/>
      <c r="M141" s="7"/>
      <c r="N141" s="7"/>
    </row>
    <row r="142" spans="1:14" x14ac:dyDescent="0.25">
      <c r="B142" s="9"/>
      <c r="C142" s="2" t="s">
        <v>227</v>
      </c>
      <c r="E142" s="2" t="s">
        <v>189</v>
      </c>
      <c r="G142" s="7"/>
      <c r="H142" s="7"/>
      <c r="I142" s="7"/>
      <c r="J142" s="7"/>
      <c r="K142" s="7"/>
      <c r="L142" s="7"/>
      <c r="M142" s="7"/>
      <c r="N142" s="7"/>
    </row>
    <row r="143" spans="1:14" x14ac:dyDescent="0.25">
      <c r="B143" s="6"/>
      <c r="E143" s="2" t="s">
        <v>40</v>
      </c>
      <c r="G143" s="7"/>
      <c r="H143" s="7"/>
      <c r="I143" s="7"/>
      <c r="J143" s="7"/>
      <c r="K143" s="7"/>
      <c r="L143" s="7"/>
      <c r="M143" s="7"/>
      <c r="N143" s="7"/>
    </row>
    <row r="144" spans="1:14" x14ac:dyDescent="0.25">
      <c r="B144" s="6"/>
      <c r="G144" s="7"/>
      <c r="H144" s="7"/>
      <c r="I144" s="7"/>
      <c r="J144" s="7"/>
      <c r="K144" s="7"/>
      <c r="L144" s="7"/>
      <c r="M144" s="7"/>
      <c r="N144" s="7"/>
    </row>
    <row r="145" spans="1:14" x14ac:dyDescent="0.25">
      <c r="B145" s="6"/>
      <c r="G145" s="7"/>
      <c r="H145" s="7"/>
      <c r="I145" s="7"/>
      <c r="J145" s="7"/>
      <c r="K145" s="7"/>
      <c r="L145" s="7"/>
      <c r="M145" s="7"/>
      <c r="N145" s="7"/>
    </row>
    <row r="146" spans="1:14" x14ac:dyDescent="0.25">
      <c r="A146" s="2" t="s">
        <v>230</v>
      </c>
      <c r="B146" s="6" t="s">
        <v>110</v>
      </c>
      <c r="C146" s="2" t="s">
        <v>231</v>
      </c>
      <c r="E146" s="2" t="s">
        <v>127</v>
      </c>
      <c r="G146" s="7">
        <f>54+2607.83</f>
        <v>2661.83</v>
      </c>
      <c r="H146" s="11">
        <f>N146-G146-J146-K146-L146</f>
        <v>46538.17</v>
      </c>
      <c r="I146" s="7"/>
      <c r="J146" s="7">
        <v>380</v>
      </c>
      <c r="K146" s="7">
        <v>20</v>
      </c>
      <c r="L146" s="7"/>
      <c r="M146" s="7"/>
      <c r="N146" s="7">
        <v>49600</v>
      </c>
    </row>
    <row r="147" spans="1:14" ht="15" customHeight="1" x14ac:dyDescent="0.25">
      <c r="B147" s="9" t="s">
        <v>57</v>
      </c>
      <c r="C147" s="2" t="s">
        <v>232</v>
      </c>
      <c r="E147" s="2" t="s">
        <v>234</v>
      </c>
      <c r="G147" s="7"/>
      <c r="H147" s="7"/>
      <c r="I147" s="7"/>
      <c r="J147" s="7"/>
      <c r="K147" s="7"/>
      <c r="L147" s="7"/>
      <c r="M147" s="7"/>
      <c r="N147" s="7"/>
    </row>
    <row r="148" spans="1:14" x14ac:dyDescent="0.25">
      <c r="B148" s="9"/>
      <c r="C148" s="2" t="s">
        <v>233</v>
      </c>
      <c r="E148" s="2" t="s">
        <v>210</v>
      </c>
      <c r="G148" s="7"/>
      <c r="H148" s="7"/>
      <c r="I148" s="7"/>
      <c r="J148" s="7"/>
      <c r="K148" s="7"/>
      <c r="L148" s="7"/>
      <c r="M148" s="7"/>
      <c r="N148" s="7"/>
    </row>
    <row r="149" spans="1:14" x14ac:dyDescent="0.25">
      <c r="B149" s="10"/>
      <c r="E149" s="2" t="s">
        <v>58</v>
      </c>
      <c r="G149" s="7"/>
      <c r="H149" s="7"/>
      <c r="I149" s="7"/>
      <c r="J149" s="7"/>
      <c r="K149" s="7"/>
      <c r="L149" s="7"/>
      <c r="M149" s="7"/>
      <c r="N149" s="7"/>
    </row>
    <row r="150" spans="1:14" x14ac:dyDescent="0.25">
      <c r="B150" s="6"/>
      <c r="G150" s="7"/>
      <c r="H150" s="7"/>
      <c r="I150" s="7"/>
      <c r="J150" s="7"/>
      <c r="K150" s="7"/>
      <c r="L150" s="7"/>
      <c r="M150" s="7"/>
      <c r="N150" s="7"/>
    </row>
    <row r="151" spans="1:14" x14ac:dyDescent="0.25">
      <c r="B151" s="6"/>
      <c r="G151" s="7"/>
      <c r="H151" s="7"/>
      <c r="I151" s="7"/>
      <c r="J151" s="7"/>
      <c r="K151" s="7"/>
      <c r="L151" s="7"/>
      <c r="M151" s="7"/>
      <c r="N151" s="7"/>
    </row>
    <row r="152" spans="1:14" x14ac:dyDescent="0.25">
      <c r="A152" s="2" t="s">
        <v>172</v>
      </c>
      <c r="B152" s="6" t="s">
        <v>97</v>
      </c>
      <c r="C152" s="2" t="s">
        <v>173</v>
      </c>
      <c r="E152" s="2" t="s">
        <v>30</v>
      </c>
      <c r="G152" s="7">
        <f>54+464.35</f>
        <v>518.35</v>
      </c>
      <c r="H152" s="11">
        <f>N152-G152-J152-K152-L152</f>
        <v>0</v>
      </c>
      <c r="I152" s="7"/>
      <c r="J152" s="7">
        <v>380</v>
      </c>
      <c r="K152" s="7">
        <v>20</v>
      </c>
      <c r="L152" s="7"/>
      <c r="M152" s="7"/>
      <c r="N152" s="7">
        <v>918.35</v>
      </c>
    </row>
    <row r="153" spans="1:14" x14ac:dyDescent="0.25">
      <c r="B153" s="2" t="s">
        <v>29</v>
      </c>
      <c r="C153" s="2" t="s">
        <v>174</v>
      </c>
      <c r="E153" s="2" t="s">
        <v>31</v>
      </c>
      <c r="G153" s="7"/>
      <c r="H153" s="7"/>
      <c r="I153" s="7"/>
      <c r="J153" s="7"/>
      <c r="K153" s="7"/>
      <c r="L153" s="7"/>
      <c r="M153" s="7"/>
      <c r="N153" s="7"/>
    </row>
    <row r="154" spans="1:14" x14ac:dyDescent="0.25">
      <c r="B154" s="6"/>
      <c r="C154" s="2" t="s">
        <v>175</v>
      </c>
      <c r="E154" s="2" t="s">
        <v>163</v>
      </c>
      <c r="G154" s="7"/>
      <c r="H154" s="7"/>
      <c r="I154" s="7"/>
      <c r="J154" s="7"/>
      <c r="K154" s="7"/>
      <c r="L154" s="7"/>
      <c r="M154" s="7"/>
      <c r="N154" s="7"/>
    </row>
    <row r="155" spans="1:14" x14ac:dyDescent="0.25">
      <c r="B155" s="6"/>
      <c r="E155" s="2" t="s">
        <v>32</v>
      </c>
      <c r="G155" s="7"/>
      <c r="H155" s="7"/>
      <c r="I155" s="7"/>
      <c r="J155" s="7"/>
      <c r="K155" s="7"/>
      <c r="L155" s="7"/>
      <c r="M155" s="7"/>
      <c r="N155" s="7"/>
    </row>
    <row r="156" spans="1:14" x14ac:dyDescent="0.25">
      <c r="B156" s="6"/>
      <c r="G156" s="7"/>
      <c r="H156" s="7"/>
      <c r="I156" s="7"/>
      <c r="J156" s="7"/>
      <c r="K156" s="7"/>
      <c r="L156" s="7"/>
      <c r="M156" s="7"/>
      <c r="N156" s="7"/>
    </row>
    <row r="157" spans="1:14" x14ac:dyDescent="0.25">
      <c r="B157" s="6"/>
      <c r="G157" s="7"/>
      <c r="H157" s="7"/>
      <c r="I157" s="7"/>
      <c r="J157" s="7"/>
      <c r="K157" s="7"/>
      <c r="L157" s="7"/>
      <c r="M157" s="7"/>
      <c r="N157" s="7"/>
    </row>
    <row r="158" spans="1:14" x14ac:dyDescent="0.25">
      <c r="A158" s="2" t="s">
        <v>176</v>
      </c>
      <c r="B158" s="6" t="s">
        <v>98</v>
      </c>
      <c r="C158" s="2" t="s">
        <v>177</v>
      </c>
      <c r="E158" s="2" t="s">
        <v>34</v>
      </c>
      <c r="G158" s="7">
        <f>54+251.31</f>
        <v>305.31</v>
      </c>
      <c r="H158" s="11">
        <f>N158-G158-J158-K158-L158</f>
        <v>-5.6843418860808015E-14</v>
      </c>
      <c r="I158" s="7"/>
      <c r="J158" s="7">
        <v>380</v>
      </c>
      <c r="K158" s="7">
        <v>20</v>
      </c>
      <c r="L158" s="7"/>
      <c r="M158" s="7"/>
      <c r="N158" s="7">
        <v>705.31</v>
      </c>
    </row>
    <row r="159" spans="1:14" x14ac:dyDescent="0.25">
      <c r="B159" s="2" t="s">
        <v>33</v>
      </c>
      <c r="C159" s="2" t="s">
        <v>178</v>
      </c>
      <c r="E159" s="2" t="s">
        <v>35</v>
      </c>
      <c r="G159" s="7"/>
      <c r="H159" s="7"/>
      <c r="I159" s="7"/>
      <c r="J159" s="7"/>
      <c r="K159" s="7"/>
      <c r="L159" s="7"/>
      <c r="M159" s="7"/>
      <c r="N159" s="7"/>
    </row>
    <row r="160" spans="1:14" x14ac:dyDescent="0.25">
      <c r="B160" s="6"/>
      <c r="C160" s="2" t="s">
        <v>179</v>
      </c>
      <c r="E160" s="2" t="s">
        <v>151</v>
      </c>
      <c r="G160" s="7"/>
      <c r="H160" s="7"/>
      <c r="I160" s="7"/>
      <c r="J160" s="7"/>
      <c r="K160" s="7"/>
      <c r="L160" s="7"/>
      <c r="M160" s="7"/>
      <c r="N160" s="7"/>
    </row>
    <row r="161" spans="1:14" x14ac:dyDescent="0.25">
      <c r="B161" s="6"/>
      <c r="E161" s="2" t="s">
        <v>36</v>
      </c>
      <c r="G161" s="7"/>
      <c r="H161" s="7"/>
      <c r="I161" s="7"/>
      <c r="J161" s="7"/>
      <c r="K161" s="7"/>
      <c r="L161" s="7"/>
      <c r="M161" s="7"/>
      <c r="N161" s="7"/>
    </row>
    <row r="162" spans="1:14" x14ac:dyDescent="0.25">
      <c r="B162" s="6"/>
      <c r="G162" s="7"/>
      <c r="H162" s="7"/>
      <c r="I162" s="7"/>
      <c r="J162" s="7"/>
      <c r="K162" s="7"/>
      <c r="L162" s="7"/>
      <c r="M162" s="7"/>
      <c r="N162" s="7"/>
    </row>
    <row r="163" spans="1:14" x14ac:dyDescent="0.25">
      <c r="B163" s="6"/>
      <c r="G163" s="7"/>
      <c r="H163" s="7"/>
      <c r="I163" s="7"/>
      <c r="J163" s="7"/>
      <c r="K163" s="7"/>
      <c r="L163" s="7"/>
      <c r="M163" s="7"/>
      <c r="N163" s="7"/>
    </row>
    <row r="164" spans="1:14" x14ac:dyDescent="0.25">
      <c r="A164" s="2" t="s">
        <v>133</v>
      </c>
      <c r="B164" s="6" t="s">
        <v>89</v>
      </c>
      <c r="C164" s="2" t="s">
        <v>134</v>
      </c>
      <c r="E164" s="2" t="s">
        <v>123</v>
      </c>
      <c r="G164" s="7">
        <f>54+313.91</f>
        <v>367.91</v>
      </c>
      <c r="H164" s="11">
        <f>N164-G164-J164-K164-L164</f>
        <v>1252.0899999999999</v>
      </c>
      <c r="I164" s="7"/>
      <c r="J164" s="7">
        <v>380</v>
      </c>
      <c r="K164" s="7">
        <v>20</v>
      </c>
      <c r="L164" s="7"/>
      <c r="M164" s="7"/>
      <c r="N164" s="7">
        <v>2020</v>
      </c>
    </row>
    <row r="165" spans="1:14" x14ac:dyDescent="0.25">
      <c r="B165" s="10" t="s">
        <v>4</v>
      </c>
      <c r="C165" s="2" t="s">
        <v>135</v>
      </c>
      <c r="E165" s="2" t="s">
        <v>5</v>
      </c>
      <c r="G165" s="7"/>
      <c r="H165" s="7"/>
      <c r="I165" s="7"/>
      <c r="J165" s="7"/>
      <c r="K165" s="7"/>
      <c r="L165" s="7"/>
      <c r="M165" s="7"/>
      <c r="N165" s="7"/>
    </row>
    <row r="166" spans="1:14" x14ac:dyDescent="0.25">
      <c r="B166" s="10"/>
      <c r="C166" s="2" t="s">
        <v>136</v>
      </c>
      <c r="E166" s="2" t="s">
        <v>137</v>
      </c>
      <c r="G166" s="7"/>
      <c r="H166" s="7"/>
      <c r="I166" s="7"/>
      <c r="J166" s="7"/>
      <c r="K166" s="7"/>
      <c r="L166" s="7"/>
      <c r="M166" s="7"/>
      <c r="N166" s="7"/>
    </row>
    <row r="167" spans="1:14" x14ac:dyDescent="0.25">
      <c r="B167" s="6"/>
      <c r="E167" s="2" t="s">
        <v>6</v>
      </c>
      <c r="G167" s="7"/>
      <c r="H167" s="7"/>
      <c r="I167" s="7"/>
      <c r="J167" s="7"/>
      <c r="K167" s="7"/>
      <c r="L167" s="7"/>
      <c r="M167" s="7"/>
      <c r="N167" s="7"/>
    </row>
    <row r="168" spans="1:14" x14ac:dyDescent="0.25">
      <c r="B168" s="6"/>
      <c r="G168" s="7"/>
      <c r="H168" s="7"/>
      <c r="I168" s="7"/>
      <c r="J168" s="7"/>
      <c r="K168" s="7"/>
      <c r="L168" s="7"/>
      <c r="M168" s="7"/>
      <c r="N168" s="7"/>
    </row>
    <row r="169" spans="1:14" x14ac:dyDescent="0.25">
      <c r="B169" s="6"/>
      <c r="G169" s="7"/>
      <c r="H169" s="7"/>
      <c r="I169" s="7"/>
      <c r="J169" s="7"/>
      <c r="K169" s="7"/>
      <c r="L169" s="7"/>
      <c r="M169" s="7"/>
      <c r="N169" s="7"/>
    </row>
    <row r="170" spans="1:14" x14ac:dyDescent="0.25">
      <c r="A170" s="2" t="s">
        <v>180</v>
      </c>
      <c r="B170" s="6" t="s">
        <v>99</v>
      </c>
      <c r="C170" s="2" t="s">
        <v>181</v>
      </c>
      <c r="E170" s="2" t="s">
        <v>8</v>
      </c>
      <c r="G170" s="7">
        <f>54+812.98</f>
        <v>866.98</v>
      </c>
      <c r="H170" s="11">
        <f>N170-G170-J170-K170-L170</f>
        <v>316833.02</v>
      </c>
      <c r="I170" s="7"/>
      <c r="J170" s="7">
        <v>380</v>
      </c>
      <c r="K170" s="7">
        <v>20</v>
      </c>
      <c r="L170" s="7"/>
      <c r="M170" s="7"/>
      <c r="N170" s="7">
        <v>318100</v>
      </c>
    </row>
    <row r="171" spans="1:14" ht="15" customHeight="1" x14ac:dyDescent="0.25">
      <c r="B171" s="9" t="s">
        <v>37</v>
      </c>
      <c r="C171" s="2" t="s">
        <v>182</v>
      </c>
      <c r="E171" s="2" t="s">
        <v>9</v>
      </c>
      <c r="G171" s="7"/>
      <c r="H171" s="7"/>
      <c r="I171" s="7"/>
      <c r="J171" s="7"/>
      <c r="K171" s="7"/>
      <c r="L171" s="7"/>
      <c r="M171" s="7"/>
      <c r="N171" s="7"/>
    </row>
    <row r="172" spans="1:14" x14ac:dyDescent="0.25">
      <c r="B172" s="9"/>
      <c r="C172" s="2" t="s">
        <v>183</v>
      </c>
      <c r="E172" s="2" t="s">
        <v>141</v>
      </c>
      <c r="G172" s="7"/>
      <c r="H172" s="7"/>
      <c r="I172" s="7"/>
      <c r="J172" s="7"/>
      <c r="K172" s="7"/>
      <c r="L172" s="7"/>
      <c r="M172" s="7"/>
      <c r="N172" s="7"/>
    </row>
    <row r="173" spans="1:14" x14ac:dyDescent="0.25">
      <c r="B173" s="10"/>
      <c r="E173" s="2" t="s">
        <v>10</v>
      </c>
      <c r="G173" s="7"/>
      <c r="H173" s="7"/>
      <c r="I173" s="7"/>
      <c r="J173" s="7"/>
      <c r="K173" s="7"/>
      <c r="L173" s="7"/>
      <c r="M173" s="7"/>
      <c r="N173" s="7"/>
    </row>
    <row r="174" spans="1:14" x14ac:dyDescent="0.25">
      <c r="B174" s="6"/>
      <c r="G174" s="7"/>
      <c r="H174" s="7"/>
      <c r="I174" s="7"/>
      <c r="J174" s="7"/>
      <c r="K174" s="7"/>
      <c r="L174" s="7"/>
      <c r="M174" s="7"/>
      <c r="N174" s="7"/>
    </row>
    <row r="175" spans="1:14" x14ac:dyDescent="0.25">
      <c r="B175" s="6"/>
      <c r="G175" s="7"/>
      <c r="H175" s="7"/>
      <c r="I175" s="7"/>
      <c r="J175" s="7"/>
      <c r="K175" s="7"/>
      <c r="L175" s="7"/>
      <c r="M175" s="7"/>
      <c r="N175" s="7"/>
    </row>
    <row r="176" spans="1:14" x14ac:dyDescent="0.25">
      <c r="A176" s="2" t="s">
        <v>164</v>
      </c>
      <c r="B176" s="6" t="s">
        <v>94</v>
      </c>
      <c r="C176" s="2" t="s">
        <v>165</v>
      </c>
      <c r="E176" s="2" t="s">
        <v>20</v>
      </c>
      <c r="G176" s="7">
        <f>54+773.97</f>
        <v>827.97</v>
      </c>
      <c r="H176" s="11">
        <f>N176-G176-J176-K176-L176</f>
        <v>0</v>
      </c>
      <c r="I176" s="7"/>
      <c r="J176" s="7">
        <v>380</v>
      </c>
      <c r="K176" s="7">
        <v>20</v>
      </c>
      <c r="L176" s="7"/>
      <c r="M176" s="7"/>
      <c r="N176" s="7">
        <v>1227.97</v>
      </c>
    </row>
    <row r="177" spans="1:14" ht="15" customHeight="1" x14ac:dyDescent="0.25">
      <c r="B177" s="9" t="s">
        <v>19</v>
      </c>
      <c r="C177" s="2" t="s">
        <v>166</v>
      </c>
      <c r="E177" s="2" t="s">
        <v>21</v>
      </c>
      <c r="G177" s="7"/>
      <c r="H177" s="7"/>
      <c r="I177" s="7"/>
      <c r="J177" s="7"/>
      <c r="K177" s="7"/>
      <c r="L177" s="7"/>
      <c r="M177" s="7"/>
      <c r="N177" s="7"/>
    </row>
    <row r="178" spans="1:14" x14ac:dyDescent="0.25">
      <c r="B178" s="9"/>
      <c r="C178" s="2" t="s">
        <v>167</v>
      </c>
      <c r="E178" s="2" t="s">
        <v>163</v>
      </c>
      <c r="G178" s="7"/>
      <c r="H178" s="7"/>
      <c r="I178" s="7"/>
      <c r="J178" s="7"/>
      <c r="K178" s="7"/>
      <c r="L178" s="7"/>
      <c r="M178" s="7"/>
      <c r="N178" s="7"/>
    </row>
    <row r="179" spans="1:14" x14ac:dyDescent="0.25">
      <c r="B179" s="10"/>
      <c r="E179" s="2" t="s">
        <v>22</v>
      </c>
      <c r="G179" s="7"/>
      <c r="H179" s="7"/>
      <c r="I179" s="7"/>
      <c r="J179" s="7"/>
      <c r="K179" s="7"/>
      <c r="L179" s="7"/>
      <c r="M179" s="7"/>
      <c r="N179" s="7"/>
    </row>
    <row r="180" spans="1:14" x14ac:dyDescent="0.25">
      <c r="B180" s="6"/>
      <c r="G180" s="7"/>
      <c r="H180" s="7"/>
      <c r="I180" s="7"/>
      <c r="J180" s="7"/>
      <c r="K180" s="7"/>
      <c r="L180" s="7"/>
      <c r="M180" s="7"/>
      <c r="N180" s="7"/>
    </row>
    <row r="181" spans="1:14" x14ac:dyDescent="0.25">
      <c r="B181" s="6"/>
      <c r="G181" s="7"/>
      <c r="H181" s="7"/>
      <c r="I181" s="7"/>
      <c r="J181" s="7"/>
      <c r="K181" s="7"/>
      <c r="L181" s="7"/>
      <c r="M181" s="7"/>
      <c r="N181" s="7"/>
    </row>
    <row r="182" spans="1:14" x14ac:dyDescent="0.25">
      <c r="A182" s="2" t="s">
        <v>277</v>
      </c>
      <c r="B182" s="6" t="s">
        <v>121</v>
      </c>
      <c r="C182" s="2" t="s">
        <v>278</v>
      </c>
      <c r="E182" s="2" t="s">
        <v>81</v>
      </c>
      <c r="G182" s="7">
        <f>54+1076.87</f>
        <v>1130.8699999999999</v>
      </c>
      <c r="H182" s="11">
        <f>N182-G182-J182-K182-L182</f>
        <v>20</v>
      </c>
      <c r="I182" s="7"/>
      <c r="J182" s="7">
        <v>380</v>
      </c>
      <c r="K182" s="7">
        <v>20</v>
      </c>
      <c r="L182" s="7"/>
      <c r="M182" s="7"/>
      <c r="N182" s="7">
        <v>1550.87</v>
      </c>
    </row>
    <row r="183" spans="1:14" x14ac:dyDescent="0.25">
      <c r="B183" s="9" t="s">
        <v>80</v>
      </c>
      <c r="C183" s="2" t="s">
        <v>279</v>
      </c>
      <c r="E183" s="2" t="s">
        <v>82</v>
      </c>
      <c r="G183" s="7"/>
      <c r="H183" s="7"/>
      <c r="I183" s="7"/>
      <c r="J183" s="7"/>
      <c r="K183" s="7"/>
      <c r="L183" s="7"/>
      <c r="M183" s="7"/>
      <c r="N183" s="7"/>
    </row>
    <row r="184" spans="1:14" x14ac:dyDescent="0.25">
      <c r="B184" s="9"/>
      <c r="C184" s="2" t="s">
        <v>280</v>
      </c>
      <c r="E184" s="2" t="s">
        <v>229</v>
      </c>
      <c r="G184" s="7"/>
      <c r="H184" s="7"/>
      <c r="I184" s="7"/>
      <c r="J184" s="7"/>
      <c r="K184" s="7"/>
      <c r="L184" s="7"/>
      <c r="M184" s="7"/>
      <c r="N184" s="7"/>
    </row>
    <row r="185" spans="1:14" x14ac:dyDescent="0.25">
      <c r="B185" s="9"/>
      <c r="E185" s="2" t="s">
        <v>83</v>
      </c>
      <c r="G185" s="7"/>
      <c r="H185" s="7"/>
      <c r="I185" s="7"/>
      <c r="J185" s="7"/>
      <c r="K185" s="7"/>
      <c r="L185" s="7"/>
      <c r="M185" s="7"/>
      <c r="N185" s="7"/>
    </row>
    <row r="186" spans="1:14" x14ac:dyDescent="0.25">
      <c r="B186" s="6"/>
      <c r="G186" s="7"/>
      <c r="H186" s="7"/>
      <c r="I186" s="7"/>
      <c r="J186" s="7"/>
      <c r="K186" s="7"/>
      <c r="L186" s="7"/>
      <c r="M186" s="7"/>
      <c r="N186" s="7"/>
    </row>
    <row r="187" spans="1:14" x14ac:dyDescent="0.25">
      <c r="B187" s="6"/>
      <c r="G187" s="7"/>
      <c r="H187" s="7"/>
      <c r="I187" s="7"/>
      <c r="J187" s="7"/>
      <c r="K187" s="7"/>
      <c r="L187" s="7"/>
      <c r="M187" s="7"/>
      <c r="N187" s="7"/>
    </row>
    <row r="188" spans="1:14" x14ac:dyDescent="0.25">
      <c r="A188" s="5" t="s">
        <v>239</v>
      </c>
      <c r="B188" s="6" t="s">
        <v>112</v>
      </c>
      <c r="C188" s="2" t="s">
        <v>240</v>
      </c>
      <c r="E188" s="2" t="s">
        <v>126</v>
      </c>
      <c r="G188" s="7">
        <f>54+26580.74</f>
        <v>26634.74</v>
      </c>
      <c r="H188" s="11">
        <f>N188-G188-J188-K188-L188</f>
        <v>0</v>
      </c>
      <c r="I188" s="7"/>
      <c r="J188" s="7">
        <v>380</v>
      </c>
      <c r="K188" s="7">
        <v>20</v>
      </c>
      <c r="L188" s="7"/>
      <c r="M188" s="7"/>
      <c r="N188" s="7">
        <v>27034.74</v>
      </c>
    </row>
    <row r="189" spans="1:14" x14ac:dyDescent="0.25">
      <c r="B189" s="2" t="s">
        <v>60</v>
      </c>
      <c r="C189" s="2" t="s">
        <v>241</v>
      </c>
      <c r="E189" s="2" t="s">
        <v>228</v>
      </c>
      <c r="G189" s="7"/>
      <c r="H189" s="7"/>
      <c r="I189" s="7"/>
      <c r="J189" s="7"/>
      <c r="K189" s="7"/>
      <c r="L189" s="7"/>
      <c r="M189" s="7"/>
      <c r="N189" s="7"/>
    </row>
    <row r="190" spans="1:14" x14ac:dyDescent="0.25">
      <c r="B190" s="6"/>
      <c r="C190" s="2" t="s">
        <v>242</v>
      </c>
      <c r="E190" s="2" t="s">
        <v>229</v>
      </c>
      <c r="G190" s="7"/>
      <c r="H190" s="7"/>
      <c r="I190" s="7"/>
      <c r="J190" s="7"/>
      <c r="K190" s="7"/>
      <c r="L190" s="7"/>
      <c r="M190" s="7"/>
      <c r="N190" s="7"/>
    </row>
    <row r="191" spans="1:14" x14ac:dyDescent="0.25">
      <c r="B191" s="6"/>
      <c r="E191" s="2" t="s">
        <v>55</v>
      </c>
      <c r="G191" s="7"/>
      <c r="H191" s="7"/>
      <c r="I191" s="7"/>
      <c r="J191" s="7"/>
      <c r="K191" s="7"/>
      <c r="L191" s="7"/>
      <c r="M191" s="7"/>
      <c r="N191" s="7"/>
    </row>
    <row r="192" spans="1:14" x14ac:dyDescent="0.25">
      <c r="B192" s="6"/>
      <c r="G192" s="7"/>
      <c r="H192" s="7"/>
      <c r="I192" s="7"/>
      <c r="J192" s="7"/>
      <c r="K192" s="7"/>
      <c r="L192" s="7"/>
      <c r="M192" s="7"/>
      <c r="N192" s="7"/>
    </row>
    <row r="193" spans="1:14" x14ac:dyDescent="0.25">
      <c r="B193" s="6"/>
      <c r="G193" s="7"/>
      <c r="H193" s="7"/>
      <c r="I193" s="7"/>
      <c r="J193" s="7"/>
      <c r="K193" s="7"/>
      <c r="L193" s="7"/>
      <c r="M193" s="7"/>
      <c r="N193" s="7"/>
    </row>
    <row r="194" spans="1:14" x14ac:dyDescent="0.25">
      <c r="A194" s="4" t="s">
        <v>281</v>
      </c>
      <c r="B194" s="6" t="s">
        <v>122</v>
      </c>
      <c r="C194" s="2" t="s">
        <v>282</v>
      </c>
      <c r="E194" s="2" t="s">
        <v>85</v>
      </c>
      <c r="G194" s="7">
        <f>27+3202.88</f>
        <v>3229.88</v>
      </c>
      <c r="H194" s="7">
        <f>N194-G194-J194-K194-L194</f>
        <v>0</v>
      </c>
      <c r="I194" s="7"/>
      <c r="J194" s="7">
        <v>0</v>
      </c>
      <c r="K194" s="7">
        <v>20</v>
      </c>
      <c r="L194" s="7"/>
      <c r="M194" s="7"/>
      <c r="N194" s="7">
        <v>3249.88</v>
      </c>
    </row>
    <row r="195" spans="1:14" ht="15" customHeight="1" x14ac:dyDescent="0.25">
      <c r="B195" s="10" t="s">
        <v>84</v>
      </c>
      <c r="C195" s="2" t="s">
        <v>283</v>
      </c>
      <c r="E195" s="2" t="s">
        <v>86</v>
      </c>
      <c r="G195" s="7"/>
      <c r="H195" s="7"/>
      <c r="I195" s="7"/>
      <c r="J195" s="7"/>
      <c r="K195" s="7"/>
      <c r="L195" s="7"/>
      <c r="M195" s="7"/>
      <c r="N195" s="7"/>
    </row>
    <row r="196" spans="1:14" x14ac:dyDescent="0.25">
      <c r="B196" s="10"/>
      <c r="C196" s="2" t="s">
        <v>284</v>
      </c>
      <c r="E196" s="2" t="s">
        <v>285</v>
      </c>
      <c r="G196" s="7"/>
      <c r="H196" s="7"/>
      <c r="I196" s="7"/>
      <c r="J196" s="7"/>
      <c r="K196" s="7"/>
      <c r="L196" s="7"/>
      <c r="M196" s="7"/>
      <c r="N196" s="7"/>
    </row>
    <row r="197" spans="1:14" x14ac:dyDescent="0.25">
      <c r="E197" s="2" t="s">
        <v>87</v>
      </c>
      <c r="G197" s="7"/>
      <c r="H197" s="7"/>
      <c r="I197" s="7"/>
      <c r="J197" s="7"/>
      <c r="K197" s="7"/>
      <c r="L197" s="7"/>
      <c r="M197" s="7"/>
      <c r="N197" s="7"/>
    </row>
    <row r="198" spans="1:14" x14ac:dyDescent="0.25">
      <c r="G198" s="7"/>
      <c r="H198" s="7"/>
      <c r="I198" s="7"/>
      <c r="J198" s="7"/>
      <c r="K198" s="7"/>
      <c r="L198" s="7"/>
      <c r="M198" s="7"/>
      <c r="N198" s="7"/>
    </row>
    <row r="199" spans="1:14" x14ac:dyDescent="0.25">
      <c r="G199" s="7"/>
      <c r="H199" s="7"/>
      <c r="I199" s="7"/>
      <c r="J199" s="7"/>
      <c r="K199" s="7"/>
      <c r="L199" s="7"/>
      <c r="M199" s="7"/>
      <c r="N199" s="7"/>
    </row>
    <row r="200" spans="1:14" x14ac:dyDescent="0.25">
      <c r="A200" s="4" t="s">
        <v>270</v>
      </c>
      <c r="B200" s="6" t="s">
        <v>119</v>
      </c>
      <c r="C200" s="2" t="s">
        <v>271</v>
      </c>
      <c r="E200" s="2" t="s">
        <v>76</v>
      </c>
      <c r="G200" s="7">
        <f>27+2048.52</f>
        <v>2075.52</v>
      </c>
      <c r="H200" s="7">
        <f>N200-G200-J200-K200-L200</f>
        <v>0</v>
      </c>
      <c r="I200" s="7"/>
      <c r="J200" s="7">
        <v>0</v>
      </c>
      <c r="K200" s="7">
        <v>20</v>
      </c>
      <c r="L200" s="7"/>
      <c r="M200" s="7"/>
      <c r="N200" s="7">
        <v>2095.52</v>
      </c>
    </row>
    <row r="201" spans="1:14" x14ac:dyDescent="0.25">
      <c r="B201" s="2" t="s">
        <v>75</v>
      </c>
      <c r="C201" s="2" t="s">
        <v>272</v>
      </c>
      <c r="E201" s="2" t="s">
        <v>77</v>
      </c>
      <c r="G201" s="7"/>
      <c r="H201" s="7"/>
      <c r="I201" s="7"/>
      <c r="J201" s="7"/>
      <c r="K201" s="7"/>
      <c r="L201" s="7"/>
      <c r="M201" s="7"/>
      <c r="N201" s="7"/>
    </row>
    <row r="202" spans="1:14" x14ac:dyDescent="0.25">
      <c r="B202" s="6"/>
      <c r="C202" s="2" t="s">
        <v>273</v>
      </c>
      <c r="E202" s="2" t="s">
        <v>275</v>
      </c>
      <c r="G202" s="7"/>
      <c r="H202" s="7"/>
      <c r="I202" s="7"/>
      <c r="J202" s="7"/>
      <c r="K202" s="7"/>
      <c r="L202" s="7"/>
      <c r="M202" s="7"/>
      <c r="N202" s="7"/>
    </row>
    <row r="203" spans="1:14" x14ac:dyDescent="0.25">
      <c r="B203" s="6"/>
      <c r="C203" s="2" t="s">
        <v>274</v>
      </c>
      <c r="E203" s="2" t="s">
        <v>78</v>
      </c>
      <c r="G203" s="7"/>
      <c r="H203" s="7"/>
      <c r="I203" s="7"/>
      <c r="J203" s="7"/>
      <c r="K203" s="7"/>
      <c r="L203" s="7"/>
      <c r="M203" s="7"/>
      <c r="N203" s="7"/>
    </row>
    <row r="204" spans="1:14" x14ac:dyDescent="0.25">
      <c r="B204" s="6"/>
      <c r="G204" s="7"/>
      <c r="H204" s="7"/>
      <c r="I204" s="7"/>
      <c r="J204" s="7"/>
      <c r="K204" s="7"/>
      <c r="L204" s="7"/>
      <c r="M204" s="7"/>
      <c r="N204" s="7"/>
    </row>
    <row r="205" spans="1:14" x14ac:dyDescent="0.25">
      <c r="B205" s="6"/>
      <c r="G205" s="7"/>
      <c r="H205" s="7"/>
      <c r="I205" s="7"/>
      <c r="J205" s="7"/>
      <c r="K205" s="7"/>
      <c r="L205" s="7"/>
      <c r="M205" s="7"/>
      <c r="N205" s="7"/>
    </row>
    <row r="206" spans="1:14" x14ac:dyDescent="0.25">
      <c r="A206" s="4" t="s">
        <v>276</v>
      </c>
      <c r="B206" s="6" t="s">
        <v>120</v>
      </c>
      <c r="C206" s="2" t="s">
        <v>271</v>
      </c>
      <c r="E206" s="2" t="s">
        <v>76</v>
      </c>
      <c r="G206" s="7">
        <f>27+1700.34</f>
        <v>1727.34</v>
      </c>
      <c r="H206" s="7">
        <f>H212-H205-H208-H209-H210</f>
        <v>0</v>
      </c>
      <c r="I206" s="7"/>
      <c r="J206" s="7">
        <v>0</v>
      </c>
      <c r="K206" s="7">
        <v>20</v>
      </c>
      <c r="L206" s="7"/>
      <c r="M206" s="7"/>
      <c r="N206" s="7">
        <v>1747.34</v>
      </c>
    </row>
    <row r="207" spans="1:14" x14ac:dyDescent="0.25">
      <c r="B207" s="2" t="s">
        <v>79</v>
      </c>
      <c r="C207" s="2" t="s">
        <v>272</v>
      </c>
      <c r="E207" s="2" t="s">
        <v>77</v>
      </c>
      <c r="G207" s="7"/>
      <c r="H207" s="7"/>
      <c r="I207" s="7"/>
      <c r="J207" s="7"/>
      <c r="K207" s="7"/>
      <c r="L207" s="7"/>
      <c r="M207" s="7"/>
      <c r="N207" s="7"/>
    </row>
    <row r="208" spans="1:14" x14ac:dyDescent="0.25">
      <c r="B208" s="6"/>
      <c r="C208" s="2" t="s">
        <v>273</v>
      </c>
      <c r="E208" s="2" t="s">
        <v>275</v>
      </c>
      <c r="G208" s="7"/>
      <c r="H208" s="7"/>
      <c r="I208" s="7"/>
      <c r="J208" s="7"/>
      <c r="K208" s="7"/>
      <c r="L208" s="7"/>
      <c r="M208" s="7"/>
      <c r="N208" s="7"/>
    </row>
    <row r="209" spans="2:14" x14ac:dyDescent="0.25">
      <c r="B209" s="6"/>
      <c r="C209" s="2" t="s">
        <v>274</v>
      </c>
      <c r="E209" s="2" t="s">
        <v>78</v>
      </c>
      <c r="G209" s="7"/>
      <c r="H209" s="7"/>
      <c r="I209" s="7"/>
      <c r="J209" s="7"/>
      <c r="K209" s="7"/>
      <c r="L209" s="7"/>
      <c r="M209" s="7"/>
      <c r="N209" s="7"/>
    </row>
    <row r="213" spans="2:14" x14ac:dyDescent="0.25">
      <c r="G213" s="7">
        <f>SUM(G2:G212)</f>
        <v>138355.26999999999</v>
      </c>
      <c r="H213" s="7">
        <f>SUM(H2:H212)</f>
        <v>1360522.21</v>
      </c>
      <c r="J213" s="7">
        <f>SUM(J2:J212)</f>
        <v>12160</v>
      </c>
      <c r="K213" s="7">
        <f>SUM(K2:K212)</f>
        <v>700</v>
      </c>
      <c r="L213" s="7">
        <f>SUM(L2:L210)</f>
        <v>1615</v>
      </c>
      <c r="N213" s="7">
        <f>SUM(N2:N212)</f>
        <v>1513352.4800000002</v>
      </c>
    </row>
  </sheetData>
  <mergeCells count="9">
    <mergeCell ref="B75:B76"/>
    <mergeCell ref="B105:B106"/>
    <mergeCell ref="B129:B130"/>
    <mergeCell ref="B183:B185"/>
    <mergeCell ref="B135:B138"/>
    <mergeCell ref="B177:B178"/>
    <mergeCell ref="B141:B142"/>
    <mergeCell ref="B147:B148"/>
    <mergeCell ref="B171:B172"/>
  </mergeCells>
  <pageMargins left="0.25" right="0.25" top="0.75" bottom="0.75" header="0.3" footer="0.3"/>
  <pageSetup scale="57" fitToHeight="0" orientation="landscape" r:id="rId1"/>
  <rowBreaks count="3" manualBreakCount="3">
    <brk id="59" max="13" man="1"/>
    <brk id="115" max="16383" man="1"/>
    <brk id="1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9605-B0AE-42BD-9FB1-6714A7B57890}">
  <dimension ref="A1:B22"/>
  <sheetViews>
    <sheetView workbookViewId="0">
      <selection activeCell="D8" sqref="D8"/>
    </sheetView>
  </sheetViews>
  <sheetFormatPr defaultRowHeight="15" x14ac:dyDescent="0.25"/>
  <cols>
    <col min="1" max="1" width="30.140625" style="3" bestFit="1" customWidth="1"/>
  </cols>
  <sheetData>
    <row r="1" spans="1:2" x14ac:dyDescent="0.25">
      <c r="A1" s="2" t="s">
        <v>76</v>
      </c>
      <c r="B1" s="1">
        <v>63063</v>
      </c>
    </row>
    <row r="2" spans="1:2" x14ac:dyDescent="0.25">
      <c r="A2" s="2" t="s">
        <v>24</v>
      </c>
      <c r="B2" s="1">
        <v>62824</v>
      </c>
    </row>
    <row r="3" spans="1:2" x14ac:dyDescent="0.25">
      <c r="A3" s="2" t="s">
        <v>44</v>
      </c>
      <c r="B3" s="1">
        <v>62507</v>
      </c>
    </row>
    <row r="4" spans="1:2" x14ac:dyDescent="0.25">
      <c r="A4" s="2" t="s">
        <v>69</v>
      </c>
      <c r="B4" s="1">
        <v>63060</v>
      </c>
    </row>
    <row r="5" spans="1:2" x14ac:dyDescent="0.25">
      <c r="A5" s="2" t="s">
        <v>126</v>
      </c>
      <c r="B5" s="1">
        <v>63065</v>
      </c>
    </row>
    <row r="6" spans="1:2" x14ac:dyDescent="0.25">
      <c r="A6" s="2" t="s">
        <v>8</v>
      </c>
      <c r="B6" s="1">
        <v>63073</v>
      </c>
    </row>
    <row r="7" spans="1:2" x14ac:dyDescent="0.25">
      <c r="A7" s="2" t="s">
        <v>62</v>
      </c>
      <c r="B7" s="1">
        <v>62062</v>
      </c>
    </row>
    <row r="8" spans="1:2" x14ac:dyDescent="0.25">
      <c r="A8" s="2" t="s">
        <v>20</v>
      </c>
      <c r="B8" s="1">
        <v>63070</v>
      </c>
    </row>
    <row r="9" spans="1:2" x14ac:dyDescent="0.25">
      <c r="A9" s="2" t="s">
        <v>1</v>
      </c>
      <c r="B9" s="1">
        <v>62778</v>
      </c>
    </row>
    <row r="10" spans="1:2" x14ac:dyDescent="0.25">
      <c r="A10" s="2" t="s">
        <v>30</v>
      </c>
      <c r="B10" s="1">
        <v>63071</v>
      </c>
    </row>
    <row r="11" spans="1:2" x14ac:dyDescent="0.25">
      <c r="A11" s="2" t="s">
        <v>81</v>
      </c>
      <c r="B11" s="1">
        <v>63067</v>
      </c>
    </row>
    <row r="12" spans="1:2" x14ac:dyDescent="0.25">
      <c r="A12" s="2" t="s">
        <v>34</v>
      </c>
      <c r="B12" s="1">
        <v>63066</v>
      </c>
    </row>
    <row r="13" spans="1:2" x14ac:dyDescent="0.25">
      <c r="A13" s="2" t="s">
        <v>26</v>
      </c>
      <c r="B13" s="1">
        <v>62948</v>
      </c>
    </row>
    <row r="14" spans="1:2" x14ac:dyDescent="0.25">
      <c r="A14" s="2" t="s">
        <v>49</v>
      </c>
      <c r="B14" s="1">
        <v>63068</v>
      </c>
    </row>
    <row r="15" spans="1:2" x14ac:dyDescent="0.25">
      <c r="A15" s="2" t="s">
        <v>123</v>
      </c>
      <c r="B15" s="1">
        <v>63072</v>
      </c>
    </row>
    <row r="16" spans="1:2" x14ac:dyDescent="0.25">
      <c r="A16" s="2" t="s">
        <v>127</v>
      </c>
      <c r="B16" s="1">
        <v>63075</v>
      </c>
    </row>
    <row r="17" spans="1:2" x14ac:dyDescent="0.25">
      <c r="A17" s="2" t="s">
        <v>125</v>
      </c>
      <c r="B17" s="1">
        <v>63064</v>
      </c>
    </row>
    <row r="18" spans="1:2" x14ac:dyDescent="0.25">
      <c r="A18" s="2" t="s">
        <v>124</v>
      </c>
      <c r="B18" s="1">
        <v>62558</v>
      </c>
    </row>
    <row r="19" spans="1:2" x14ac:dyDescent="0.25">
      <c r="A19" s="2" t="s">
        <v>12</v>
      </c>
      <c r="B19" s="1">
        <v>62839</v>
      </c>
    </row>
    <row r="20" spans="1:2" x14ac:dyDescent="0.25">
      <c r="A20" s="2" t="s">
        <v>16</v>
      </c>
      <c r="B20" s="1">
        <v>62970</v>
      </c>
    </row>
    <row r="21" spans="1:2" x14ac:dyDescent="0.25">
      <c r="A21" s="2" t="s">
        <v>85</v>
      </c>
      <c r="B21" s="1">
        <v>63076</v>
      </c>
    </row>
    <row r="22" spans="1:2" x14ac:dyDescent="0.25">
      <c r="A22" s="2" t="s">
        <v>65</v>
      </c>
      <c r="B22" s="1">
        <v>63061</v>
      </c>
    </row>
  </sheetData>
  <sortState xmlns:xlrd2="http://schemas.microsoft.com/office/spreadsheetml/2017/richdata2" ref="A1:B22">
    <sortCondition ref="A6:A2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Clay County MO Sold properties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Kelley</dc:creator>
  <cp:lastModifiedBy>McIntosh, Randi</cp:lastModifiedBy>
  <cp:lastPrinted>2023-09-06T14:16:06Z</cp:lastPrinted>
  <dcterms:created xsi:type="dcterms:W3CDTF">2023-08-28T20:17:58Z</dcterms:created>
  <dcterms:modified xsi:type="dcterms:W3CDTF">2023-09-06T14:34:24Z</dcterms:modified>
</cp:coreProperties>
</file>